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URVEYS 2025\"/>
    </mc:Choice>
  </mc:AlternateContent>
  <xr:revisionPtr revIDLastSave="0" documentId="8_{B7608001-97EF-49DF-AB88-31F8DC3810B3}" xr6:coauthVersionLast="36" xr6:coauthVersionMax="36" xr10:uidLastSave="{00000000-0000-0000-0000-000000000000}"/>
  <bookViews>
    <workbookView xWindow="20370" yWindow="-120" windowWidth="29040" windowHeight="15840" xr2:uid="{00000000-000D-0000-FFFF-FFFF00000000}"/>
  </bookViews>
  <sheets>
    <sheet name="CITIES" sheetId="1" r:id="rId1"/>
    <sheet name="COUNTIES" sheetId="2" r:id="rId2"/>
  </sheets>
  <calcPr calcId="191029"/>
</workbook>
</file>

<file path=xl/calcChain.xml><?xml version="1.0" encoding="utf-8"?>
<calcChain xmlns="http://schemas.openxmlformats.org/spreadsheetml/2006/main">
  <c r="D88" i="1" l="1"/>
  <c r="D87" i="1"/>
  <c r="D86" i="1"/>
  <c r="D56" i="1"/>
  <c r="D55" i="1"/>
  <c r="D54" i="1"/>
  <c r="D53" i="1"/>
  <c r="D52" i="1"/>
  <c r="D51" i="1"/>
  <c r="D50" i="1"/>
  <c r="D48" i="1"/>
  <c r="D45" i="1"/>
  <c r="D46" i="1" s="1"/>
  <c r="D44" i="1"/>
  <c r="D43" i="1"/>
  <c r="D42" i="1"/>
  <c r="D31" i="1"/>
  <c r="D30" i="1"/>
  <c r="D25" i="1"/>
  <c r="D24" i="1"/>
  <c r="D22" i="1"/>
  <c r="D19" i="1"/>
  <c r="D18" i="1"/>
  <c r="D17" i="1"/>
  <c r="D15" i="1"/>
  <c r="D13" i="1"/>
  <c r="D11" i="1"/>
  <c r="D10" i="1"/>
  <c r="E88" i="1" l="1"/>
  <c r="E73" i="1"/>
  <c r="E74" i="1" s="1"/>
  <c r="E69" i="1"/>
  <c r="E70" i="1" s="1"/>
  <c r="E68" i="1"/>
  <c r="E49" i="1"/>
  <c r="E50" i="1" s="1"/>
  <c r="E45" i="1"/>
  <c r="E46" i="1" s="1"/>
  <c r="E44" i="1"/>
  <c r="E31" i="1"/>
  <c r="E17" i="1"/>
  <c r="E15" i="1"/>
  <c r="E13" i="1"/>
  <c r="E11" i="1"/>
  <c r="F2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Holly Carothers</author>
  </authors>
  <commentList>
    <comment ref="Q9" authorId="0" shapeId="0" xr:uid="{2707B1D8-E492-45BF-9843-6506E1446FFC}">
      <text>
        <r>
          <rPr>
            <b/>
            <sz val="9"/>
            <color indexed="81"/>
            <rFont val="Tahoma"/>
            <charset val="1"/>
          </rPr>
          <t>City of Tualatin:
Sturcural permit fee schedule (valuation based)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0" authorId="0" shapeId="0" xr:uid="{07DB2EB8-B534-43DE-ACB6-773E5A375B78}">
      <text>
        <r>
          <rPr>
            <sz val="9"/>
            <color indexed="81"/>
            <rFont val="Tahoma"/>
            <charset val="1"/>
          </rPr>
          <t xml:space="preserve">City of Dallas
65% PF
</t>
        </r>
      </text>
    </comment>
    <comment ref="Q10" authorId="0" shapeId="0" xr:uid="{10FBFCA1-7A22-4120-8EC0-0C2D137CA8AD}">
      <text>
        <r>
          <rPr>
            <b/>
            <sz val="9"/>
            <color indexed="81"/>
            <rFont val="Tahoma"/>
            <charset val="1"/>
          </rPr>
          <t>City of Tualatin: 
70% Building Permit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1" authorId="0" shapeId="0" xr:uid="{2686F714-91D3-4765-8385-021AF3B8F6BC}">
      <text>
        <r>
          <rPr>
            <b/>
            <sz val="9"/>
            <color indexed="81"/>
            <rFont val="Tahoma"/>
            <charset val="1"/>
          </rPr>
          <t xml:space="preserve">City of Dallas
12% PF
</t>
        </r>
      </text>
    </comment>
    <comment ref="Q11" authorId="0" shapeId="0" xr:uid="{439877F4-F67F-4B85-8DEA-887127D659BF}">
      <text>
        <r>
          <rPr>
            <b/>
            <sz val="9"/>
            <color indexed="81"/>
            <rFont val="Tahoma"/>
            <charset val="1"/>
          </rPr>
          <t>City of Tulatin:
12% Building Permit</t>
        </r>
      </text>
    </comment>
    <comment ref="Q12" authorId="0" shapeId="0" xr:uid="{3F66F06A-CA41-4A6C-8FA1-9E87856D7E30}">
      <text>
        <r>
          <rPr>
            <b/>
            <sz val="9"/>
            <color indexed="81"/>
            <rFont val="Tahoma"/>
            <charset val="1"/>
          </rPr>
          <t>City of Tualatin:
PLMBR25-0696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3" authorId="0" shapeId="0" xr:uid="{B0154AFA-A3A1-4CCE-BF39-FEE0E8EEEFBA}">
      <text>
        <r>
          <rPr>
            <b/>
            <sz val="9"/>
            <color indexed="81"/>
            <rFont val="Tahoma"/>
            <charset val="1"/>
          </rPr>
          <t>City of Dallas: 
12% PF</t>
        </r>
      </text>
    </comment>
    <comment ref="Q13" authorId="0" shapeId="0" xr:uid="{46572EFE-A588-45F9-9F4E-6B9DC51218DA}">
      <text>
        <r>
          <rPr>
            <b/>
            <sz val="9"/>
            <color indexed="81"/>
            <rFont val="Tahoma"/>
            <charset val="1"/>
          </rPr>
          <t>City of Tualatin:
12% plumb permit</t>
        </r>
      </text>
    </comment>
    <comment ref="Q14" authorId="0" shapeId="0" xr:uid="{19EA486E-25EB-4ABF-BF7D-A329F93F681E}">
      <text>
        <r>
          <rPr>
            <b/>
            <sz val="9"/>
            <color indexed="81"/>
            <rFont val="Tahoma"/>
            <charset val="1"/>
          </rPr>
          <t>City of Tualatin:
MECHR25-0697</t>
        </r>
      </text>
    </comment>
    <comment ref="H15" authorId="0" shapeId="0" xr:uid="{1201C879-86C8-4A52-8754-6AC69FC1BA5B}">
      <text>
        <r>
          <rPr>
            <b/>
            <sz val="9"/>
            <color indexed="81"/>
            <rFont val="Tahoma"/>
            <charset val="1"/>
          </rPr>
          <t>City of Dallas
12% PF</t>
        </r>
      </text>
    </comment>
    <comment ref="Q15" authorId="0" shapeId="0" xr:uid="{B49F5881-3AD1-4D84-8933-A90588D34B8F}">
      <text>
        <r>
          <rPr>
            <b/>
            <sz val="9"/>
            <color indexed="81"/>
            <rFont val="Tahoma"/>
            <charset val="1"/>
          </rPr>
          <t>Holly Carothers:</t>
        </r>
        <r>
          <rPr>
            <sz val="9"/>
            <color indexed="81"/>
            <rFont val="Tahoma"/>
            <charset val="1"/>
          </rPr>
          <t xml:space="preserve">
12% mech permit</t>
        </r>
      </text>
    </comment>
    <comment ref="M18" authorId="0" shapeId="0" xr:uid="{F5A05CCF-6791-40D2-B2C3-FCE38A6DB86B}">
      <text>
        <r>
          <rPr>
            <b/>
            <sz val="9"/>
            <color indexed="81"/>
            <rFont val="Tahoma"/>
            <family val="2"/>
          </rPr>
          <t>Monmouth:
Based on 3,500 sq ft imp, area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8" authorId="0" shapeId="0" xr:uid="{27322D07-2CD6-47C5-88A0-FE952EFEAD77}">
      <text>
        <r>
          <rPr>
            <b/>
            <sz val="9"/>
            <color indexed="81"/>
            <rFont val="Tahoma"/>
            <charset val="1"/>
          </rPr>
          <t>City of Tulatin:
SDC rate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19" authorId="0" shapeId="0" xr:uid="{DF7FE2D6-2383-49CD-BA55-A9FA5AB8E010}">
      <text>
        <r>
          <rPr>
            <b/>
            <sz val="9"/>
            <color indexed="81"/>
            <rFont val="Tahoma"/>
            <family val="2"/>
          </rPr>
          <t>North Bend:
Sewer Connection Fee $776.99 Inspection Fee: 186.70
TOTAL: $931.69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9" authorId="0" shapeId="0" xr:uid="{37C4EFAB-0C53-47D0-914B-3B2A58D89C58}">
      <text>
        <r>
          <rPr>
            <b/>
            <sz val="9"/>
            <color indexed="81"/>
            <rFont val="Tahoma"/>
            <charset val="1"/>
          </rPr>
          <t xml:space="preserve">City of Tualatin:
SDC rate $35 install fee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21" authorId="0" shapeId="0" xr:uid="{136E3605-AFA8-4ED0-AD0F-9058F4D774BF}">
      <text>
        <r>
          <rPr>
            <sz val="9"/>
            <color indexed="81"/>
            <rFont val="Tahoma"/>
            <charset val="1"/>
          </rPr>
          <t xml:space="preserve">City of Tualatin:
WASCO rate
</t>
        </r>
      </text>
    </comment>
    <comment ref="E23" authorId="0" shapeId="0" xr:uid="{2FC07D9B-70BC-4100-A700-F475A6722EAC}">
      <text>
        <r>
          <rPr>
            <b/>
            <sz val="9"/>
            <color indexed="81"/>
            <rFont val="Tahoma"/>
            <charset val="1"/>
          </rPr>
          <t xml:space="preserve">City of Bend:
Moved to tiered rate for SDC's based on sqare footage. No longer based on water meter. </t>
        </r>
      </text>
    </comment>
    <comment ref="H24" authorId="0" shapeId="0" xr:uid="{F271F02C-3662-4E66-B486-AE7A61F9F7AC}">
      <text>
        <r>
          <rPr>
            <b/>
            <sz val="9"/>
            <color indexed="81"/>
            <rFont val="Tahoma"/>
            <charset val="1"/>
          </rPr>
          <t>City of Dallas
$1.04 sf</t>
        </r>
      </text>
    </comment>
    <comment ref="Q24" authorId="0" shapeId="0" xr:uid="{F61DE8A0-1EC6-4AD5-82A7-C1B9AA3174F7}">
      <text>
        <r>
          <rPr>
            <sz val="9"/>
            <color indexed="81"/>
            <rFont val="Tahoma"/>
            <charset val="1"/>
          </rPr>
          <t xml:space="preserve">City of Tualatin:
Residential rate: Lo, Tualatin/Tigard: $1.63 per sq ft Sherwood/West Linn $1.56 sq ft. ** $1.63 was used for this calculation **
</t>
        </r>
      </text>
    </comment>
    <comment ref="D25" authorId="0" shapeId="0" xr:uid="{93A288EF-23B9-41C2-B5FF-6F99CC1D8D6B}">
      <text>
        <r>
          <rPr>
            <b/>
            <sz val="9"/>
            <color indexed="81"/>
            <rFont val="Tahoma"/>
            <family val="2"/>
          </rPr>
          <t>City of Beaverton:
Erosion control; site development; sidewalk and approach; metro construction tax; technology.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29" authorId="0" shapeId="0" xr:uid="{B58471AC-C604-428B-8518-FBCE7109C165}">
      <text>
        <r>
          <rPr>
            <b/>
            <sz val="9"/>
            <color indexed="81"/>
            <rFont val="Tahoma"/>
            <charset val="1"/>
          </rPr>
          <t>City of Tualatin:
Structural permit fee schedule (valuation based)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30" authorId="0" shapeId="0" xr:uid="{EF40EB1D-FA7F-40BF-9031-EED8FB8CF841}">
      <text>
        <r>
          <rPr>
            <sz val="9"/>
            <color indexed="81"/>
            <rFont val="Tahoma"/>
            <charset val="1"/>
          </rPr>
          <t xml:space="preserve">City of Tualatin:
70% Building Permit
</t>
        </r>
      </text>
    </comment>
    <comment ref="Q31" authorId="0" shapeId="0" xr:uid="{1B485988-4A9A-4FE5-9FA1-308DD47A27ED}">
      <text>
        <r>
          <rPr>
            <sz val="9"/>
            <color indexed="81"/>
            <rFont val="Tahoma"/>
            <charset val="1"/>
          </rPr>
          <t xml:space="preserve">City of Tualatin:
12% Building Permit
</t>
        </r>
      </text>
    </comment>
    <comment ref="D32" authorId="0" shapeId="0" xr:uid="{ABADEB18-ACC6-4BD4-A187-B7A0AA0C5571}">
      <text>
        <r>
          <rPr>
            <b/>
            <sz val="9"/>
            <color indexed="81"/>
            <rFont val="Tahoma"/>
            <family val="2"/>
          </rPr>
          <t>City of Beaverton:
Site Development review fee, tech fees and erosion control fee.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41" authorId="0" shapeId="0" xr:uid="{33C1022E-199C-4321-9552-F594A576C46A}">
      <text>
        <r>
          <rPr>
            <b/>
            <sz val="9"/>
            <color indexed="81"/>
            <rFont val="Tahoma"/>
            <charset val="1"/>
          </rPr>
          <t>City of Tualatin:
Strucural permit fee schedule (valuation based)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42" authorId="0" shapeId="0" xr:uid="{BC8BD39F-8F02-4899-9286-9DFFC2F20161}">
      <text>
        <r>
          <rPr>
            <b/>
            <sz val="9"/>
            <color indexed="81"/>
            <rFont val="Tahoma"/>
            <charset val="1"/>
          </rPr>
          <t>City of Dallas
85% PF</t>
        </r>
      </text>
    </comment>
    <comment ref="Q42" authorId="0" shapeId="0" xr:uid="{80765C3C-63EE-47E3-9FC7-B516020C8B50}">
      <text>
        <r>
          <rPr>
            <sz val="9"/>
            <color indexed="81"/>
            <rFont val="Tahoma"/>
            <charset val="1"/>
          </rPr>
          <t xml:space="preserve">City of Tualatin: 
70% building permit
</t>
        </r>
      </text>
    </comment>
    <comment ref="H43" authorId="0" shapeId="0" xr:uid="{A6874C15-B334-4875-8314-F3AA82C1003B}">
      <text>
        <r>
          <rPr>
            <b/>
            <sz val="9"/>
            <color indexed="81"/>
            <rFont val="Tahoma"/>
            <charset val="1"/>
          </rPr>
          <t xml:space="preserve">City of Dallas
60% PF
</t>
        </r>
      </text>
    </comment>
    <comment ref="Q43" authorId="0" shapeId="0" xr:uid="{A7EAF049-FA66-4DC5-AD27-151FAB38BBAD}">
      <text>
        <r>
          <rPr>
            <sz val="9"/>
            <color indexed="81"/>
            <rFont val="Tahoma"/>
            <charset val="1"/>
          </rPr>
          <t xml:space="preserve">City of Tualatin:
45% Building Permit
</t>
        </r>
      </text>
    </comment>
    <comment ref="H44" authorId="0" shapeId="0" xr:uid="{3ED0802B-42E4-4B6D-8B9E-C7279FF9A9BC}">
      <text>
        <r>
          <rPr>
            <b/>
            <sz val="9"/>
            <color indexed="81"/>
            <rFont val="Tahoma"/>
            <charset val="1"/>
          </rPr>
          <t>City of Dallas
12% PF</t>
        </r>
      </text>
    </comment>
    <comment ref="Q44" authorId="0" shapeId="0" xr:uid="{FF8BDBF8-39B6-4DF0-890A-4D48B15526CA}">
      <text>
        <r>
          <rPr>
            <sz val="9"/>
            <color indexed="81"/>
            <rFont val="Tahoma"/>
            <charset val="1"/>
          </rPr>
          <t xml:space="preserve">City of Tualatin:
12% Building Permit
</t>
        </r>
      </text>
    </comment>
    <comment ref="Q45" authorId="0" shapeId="0" xr:uid="{92F37D7B-8932-4BAC-91BF-F547DB0309ED}">
      <text>
        <r>
          <rPr>
            <sz val="9"/>
            <color indexed="81"/>
            <rFont val="Tahoma"/>
            <charset val="1"/>
          </rPr>
          <t xml:space="preserve">City of Tualatin:
PLMC25-0713
</t>
        </r>
      </text>
    </comment>
    <comment ref="H46" authorId="0" shapeId="0" xr:uid="{2F5198A8-43F0-42BC-AFC5-C1FBCD8E1B02}">
      <text>
        <r>
          <rPr>
            <b/>
            <sz val="9"/>
            <color indexed="81"/>
            <rFont val="Tahoma"/>
            <charset val="1"/>
          </rPr>
          <t xml:space="preserve">City of Dallas
12% PF
</t>
        </r>
      </text>
    </comment>
    <comment ref="Q46" authorId="0" shapeId="0" xr:uid="{7DFA9B79-4DA5-4C00-A007-7FD5E01F0C03}">
      <text>
        <r>
          <rPr>
            <b/>
            <sz val="9"/>
            <color indexed="81"/>
            <rFont val="Tahoma"/>
            <charset val="1"/>
          </rPr>
          <t>City of Tualatin:
PLMBC25-0713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47" authorId="0" shapeId="0" xr:uid="{79C6147F-F611-4DF4-87C9-ED259C8A7903}">
      <text>
        <r>
          <rPr>
            <b/>
            <sz val="9"/>
            <color indexed="81"/>
            <rFont val="Tahoma"/>
            <charset val="1"/>
          </rPr>
          <t>City of Dallas
+25%PRF</t>
        </r>
      </text>
    </comment>
    <comment ref="Q47" authorId="0" shapeId="0" xr:uid="{95AA724A-0E2A-4EC5-A93C-C15E9AC72CD2}">
      <text>
        <r>
          <rPr>
            <sz val="9"/>
            <color indexed="81"/>
            <rFont val="Tahoma"/>
            <charset val="1"/>
          </rPr>
          <t xml:space="preserve">City of Tualatin:
Com Mech Valuation
</t>
        </r>
      </text>
    </comment>
    <comment ref="H48" authorId="0" shapeId="0" xr:uid="{76CAD718-AB99-47D4-A06C-0FF60D918562}">
      <text>
        <r>
          <rPr>
            <b/>
            <sz val="9"/>
            <color indexed="81"/>
            <rFont val="Tahoma"/>
            <charset val="1"/>
          </rPr>
          <t>City of Dallas
12% PF</t>
        </r>
      </text>
    </comment>
    <comment ref="N48" authorId="0" shapeId="0" xr:uid="{B750D2AF-85C2-4412-923B-4DD4E6FAE3F8}">
      <text>
        <r>
          <rPr>
            <b/>
            <sz val="9"/>
            <color indexed="81"/>
            <rFont val="Tahoma"/>
            <family val="2"/>
          </rPr>
          <t>North Bend: 
Mechanical Plan Review: $81.52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48" authorId="0" shapeId="0" xr:uid="{8640B868-A392-40EA-83C9-A835198158E3}">
      <text>
        <r>
          <rPr>
            <b/>
            <sz val="9"/>
            <color indexed="81"/>
            <rFont val="Tahoma"/>
            <charset val="1"/>
          </rPr>
          <t>City of Tualatin:
12% Mech Permit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51" authorId="0" shapeId="0" xr:uid="{81A54A3A-9287-4C44-930C-46E2374DB51B}">
      <text>
        <r>
          <rPr>
            <b/>
            <sz val="9"/>
            <color indexed="81"/>
            <rFont val="Tahoma"/>
            <charset val="1"/>
          </rPr>
          <t>City of Tualatin:
$678 x 10 units CWS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52" authorId="0" shapeId="0" xr:uid="{AC13B361-95DE-4430-B349-7362F32C87AC}">
      <text>
        <r>
          <rPr>
            <b/>
            <sz val="9"/>
            <color indexed="81"/>
            <rFont val="Tahoma"/>
            <family val="2"/>
          </rPr>
          <t>North Bend: 
Sewer Connection Fee $186.70 
Inspection Fee: $186.70
TOTAL: $796.60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52" authorId="0" shapeId="0" xr:uid="{543D2D4C-CEFA-4F42-BF3E-26D6A17CEFAA}">
      <text>
        <r>
          <rPr>
            <sz val="9"/>
            <color indexed="81"/>
            <rFont val="Tahoma"/>
            <charset val="1"/>
          </rPr>
          <t xml:space="preserve">City of Tualatin:
$7,009 X 10 Units CWS
</t>
        </r>
      </text>
    </comment>
    <comment ref="Q53" authorId="0" shapeId="0" xr:uid="{9CF8B994-8E5B-46D0-8260-A5444F4AC671}">
      <text>
        <r>
          <rPr>
            <b/>
            <sz val="9"/>
            <color indexed="81"/>
            <rFont val="Tahoma"/>
            <charset val="1"/>
          </rPr>
          <t>City of Tualatin:
$7,197 X 10 units per parks sdc 2025 multi fam complex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54" authorId="0" shapeId="0" xr:uid="{D1AC6780-0C4A-40CB-8042-97E5A4FDD3D0}">
      <text>
        <r>
          <rPr>
            <sz val="9"/>
            <color indexed="81"/>
            <rFont val="Tahoma"/>
            <charset val="1"/>
          </rPr>
          <t xml:space="preserve">City of Tualatin:
$6,866 (Residential Condominium/Townhouse) X 10 Units
</t>
        </r>
      </text>
    </comment>
    <comment ref="E55" authorId="0" shapeId="0" xr:uid="{9AA17807-F134-4BA3-92AD-D123DB84F0A1}">
      <text>
        <r>
          <rPr>
            <b/>
            <sz val="9"/>
            <color indexed="81"/>
            <rFont val="Tahoma"/>
            <charset val="1"/>
          </rPr>
          <t xml:space="preserve">City of Bend:
Based on 10 units. No longer based on meter size. </t>
        </r>
      </text>
    </comment>
    <comment ref="Q55" authorId="0" shapeId="0" xr:uid="{EAFEE9F5-5535-43A0-A871-14740DD69B8A}">
      <text>
        <r>
          <rPr>
            <b/>
            <sz val="9"/>
            <color indexed="81"/>
            <rFont val="Tahoma"/>
            <charset val="1"/>
          </rPr>
          <t>City of Tualatin:
2025 Water Rate: 
$43,161 + $540 install fee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56" authorId="0" shapeId="0" xr:uid="{E2DFE868-80E5-4C80-ABFE-CB0D7D785DED}">
      <text>
        <r>
          <rPr>
            <sz val="9"/>
            <color indexed="81"/>
            <rFont val="Tahoma"/>
            <charset val="1"/>
          </rPr>
          <t xml:space="preserve">City of Tualatin:
(1.63x8000) Residential rate: Lo, Tualatin/Tigard: $1.63 per sq ft Sherwood/West Linn $1.56 per sq ft.
** Used $1.63 for this calc **
</t>
        </r>
      </text>
    </comment>
    <comment ref="D57" authorId="0" shapeId="0" xr:uid="{6D69B089-6C43-4092-8221-2BC076517F46}">
      <text>
        <r>
          <rPr>
            <b/>
            <sz val="9"/>
            <color indexed="81"/>
            <rFont val="Tahoma"/>
            <family val="2"/>
          </rPr>
          <t xml:space="preserve">City of Beaverton:
Erosion control; site development review and tech fee; sidewalk/driveway/approach fee; planning review, public works review. </t>
        </r>
      </text>
    </comment>
    <comment ref="Q65" authorId="0" shapeId="0" xr:uid="{37E62CA3-0456-4C68-8D3C-00E7F4EA7F40}">
      <text>
        <r>
          <rPr>
            <sz val="9"/>
            <color indexed="81"/>
            <rFont val="Tahoma"/>
            <charset val="1"/>
          </rPr>
          <t xml:space="preserve">City of Tualatin:
Structural Permit Fee schedule (valuation based)
</t>
        </r>
      </text>
    </comment>
    <comment ref="H66" authorId="0" shapeId="0" xr:uid="{FAFF51EB-2085-4F19-96E9-DE08A8753E76}">
      <text>
        <r>
          <rPr>
            <b/>
            <sz val="9"/>
            <color indexed="81"/>
            <rFont val="Tahoma"/>
            <charset val="1"/>
          </rPr>
          <t>City of Dallas
85% PF</t>
        </r>
      </text>
    </comment>
    <comment ref="Q66" authorId="0" shapeId="0" xr:uid="{245DA2D2-19CD-4D32-AFB7-6FAB537938A3}">
      <text>
        <r>
          <rPr>
            <sz val="9"/>
            <color indexed="81"/>
            <rFont val="Tahoma"/>
            <charset val="1"/>
          </rPr>
          <t xml:space="preserve">City of Tualatin:
70% Building Permit
</t>
        </r>
      </text>
    </comment>
    <comment ref="H67" authorId="0" shapeId="0" xr:uid="{0A0728D0-9A58-49AA-9F69-52551CA8246E}">
      <text>
        <r>
          <rPr>
            <b/>
            <sz val="9"/>
            <color indexed="81"/>
            <rFont val="Tahoma"/>
            <charset val="1"/>
          </rPr>
          <t>City of Dallas
60%PF</t>
        </r>
      </text>
    </comment>
    <comment ref="Q67" authorId="0" shapeId="0" xr:uid="{C4C622E0-91DC-403B-9A53-6E8404C1B78F}">
      <text>
        <r>
          <rPr>
            <b/>
            <sz val="9"/>
            <color indexed="81"/>
            <rFont val="Tahoma"/>
            <charset val="1"/>
          </rPr>
          <t>City of Tualatin:
45% Building Permit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68" authorId="0" shapeId="0" xr:uid="{F48AB0BB-B020-4E04-99BA-74E4793F6EC9}">
      <text>
        <r>
          <rPr>
            <b/>
            <sz val="9"/>
            <color indexed="81"/>
            <rFont val="Tahoma"/>
            <charset val="1"/>
          </rPr>
          <t xml:space="preserve">City of Dallas
12% PF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68" authorId="0" shapeId="0" xr:uid="{F0A46BE0-885A-4E94-976A-A071674D87F4}">
      <text>
        <r>
          <rPr>
            <sz val="9"/>
            <color indexed="81"/>
            <rFont val="Tahoma"/>
            <charset val="1"/>
          </rPr>
          <t xml:space="preserve">City of Tualatin: 
12% Building Permit
</t>
        </r>
      </text>
    </comment>
    <comment ref="H69" authorId="0" shapeId="0" xr:uid="{3EE4C6D3-8F06-424A-9A05-32D962BEB9C1}">
      <text>
        <r>
          <rPr>
            <b/>
            <sz val="9"/>
            <color indexed="81"/>
            <rFont val="Tahoma"/>
            <charset val="1"/>
          </rPr>
          <t>City of Dallas</t>
        </r>
      </text>
    </comment>
    <comment ref="Q69" authorId="0" shapeId="0" xr:uid="{CD6BA505-4F13-4E88-BEA7-69BB28F06878}">
      <text>
        <r>
          <rPr>
            <sz val="9"/>
            <color indexed="81"/>
            <rFont val="Tahoma"/>
            <charset val="1"/>
          </rPr>
          <t xml:space="preserve">City of Tualatin:
PLMBC25-0714
</t>
        </r>
      </text>
    </comment>
    <comment ref="H70" authorId="0" shapeId="0" xr:uid="{C0F0E876-3499-48C4-8FF6-685DE33FD12D}">
      <text>
        <r>
          <rPr>
            <sz val="9"/>
            <color indexed="81"/>
            <rFont val="Tahoma"/>
            <charset val="1"/>
          </rPr>
          <t xml:space="preserve">City of Dallas
12% PF
</t>
        </r>
      </text>
    </comment>
    <comment ref="Q70" authorId="0" shapeId="0" xr:uid="{FB30CBC6-0318-4802-82C8-DEB5C119D777}">
      <text>
        <r>
          <rPr>
            <b/>
            <sz val="9"/>
            <color indexed="81"/>
            <rFont val="Tahoma"/>
            <charset val="1"/>
          </rPr>
          <t>City of Tualatin:
PLMBC25-0714
12%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71" authorId="0" shapeId="0" xr:uid="{72FBC4C0-FF23-44FF-8E77-0578D9EBCA63}">
      <text>
        <r>
          <rPr>
            <b/>
            <sz val="9"/>
            <color indexed="81"/>
            <rFont val="Tahoma"/>
            <charset val="1"/>
          </rPr>
          <t>City of Dallas
+25% PRF</t>
        </r>
      </text>
    </comment>
    <comment ref="Q71" authorId="0" shapeId="0" xr:uid="{FECF7756-CD25-46C6-BF2E-A00B985A4E5E}">
      <text>
        <r>
          <rPr>
            <sz val="9"/>
            <color indexed="81"/>
            <rFont val="Tahoma"/>
            <charset val="1"/>
          </rPr>
          <t xml:space="preserve">City of Tualatin:
com Mech Valuation
</t>
        </r>
      </text>
    </comment>
    <comment ref="H72" authorId="0" shapeId="0" xr:uid="{E631330C-B61A-407B-8044-7BF30EB0BFC5}">
      <text>
        <r>
          <rPr>
            <b/>
            <sz val="9"/>
            <color indexed="81"/>
            <rFont val="Tahoma"/>
            <charset val="1"/>
          </rPr>
          <t>City of Dallas
12% PF</t>
        </r>
      </text>
    </comment>
    <comment ref="N72" authorId="0" shapeId="0" xr:uid="{1FA26D24-984C-4641-9D24-F72261709C50}">
      <text>
        <r>
          <rPr>
            <b/>
            <sz val="9"/>
            <color indexed="81"/>
            <rFont val="Tahoma"/>
            <family val="2"/>
          </rPr>
          <t>North Bend:
Mechanical Plan Review Fee: $658.33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72" authorId="0" shapeId="0" xr:uid="{7E06BC9D-1294-417B-A73D-B6308A1E4127}">
      <text>
        <r>
          <rPr>
            <b/>
            <sz val="9"/>
            <color indexed="81"/>
            <rFont val="Tahoma"/>
            <charset val="1"/>
          </rPr>
          <t>City of Tualatin:
12% Mech Permit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75" authorId="0" shapeId="0" xr:uid="{DC9BB267-0289-4C74-AB28-31160AA9E19D}">
      <text>
        <r>
          <rPr>
            <b/>
            <sz val="9"/>
            <color indexed="81"/>
            <rFont val="Tahoma"/>
            <charset val="1"/>
          </rPr>
          <t>City of Tualatin:
30,000 sq ft/2,640 sq ft (1 ESU)=11.36x$678.00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76" authorId="0" shapeId="0" xr:uid="{138208C1-BBA2-4B9A-BD1F-D18DF38BE6DE}">
      <text>
        <r>
          <rPr>
            <sz val="9"/>
            <color indexed="81"/>
            <rFont val="Tahoma"/>
            <charset val="1"/>
          </rPr>
          <t xml:space="preserve">City of Tualatin:
$7,009 per 1 EDU (16 fixtures), since 17 fixtures $7,009X2EDU
</t>
        </r>
      </text>
    </comment>
    <comment ref="Q77" authorId="0" shapeId="0" xr:uid="{8D75309C-C78D-4265-A1AE-3DB9D38DCE54}">
      <text>
        <r>
          <rPr>
            <b/>
            <sz val="9"/>
            <color indexed="81"/>
            <rFont val="Tahoma"/>
            <charset val="1"/>
          </rPr>
          <t>City of Tualatin:
$1.94 per sq ft X 30,000 - parks 2025 office rate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78" authorId="0" shapeId="0" xr:uid="{821551F7-08F0-46ED-BCF2-7586808A2DFF}">
      <text>
        <r>
          <rPr>
            <sz val="9"/>
            <color indexed="81"/>
            <rFont val="Tahoma"/>
            <family val="2"/>
          </rPr>
          <t xml:space="preserve">City of Beaverton:
$12,047 per thousand sq ft.
</t>
        </r>
      </text>
    </comment>
    <comment ref="Q78" authorId="0" shapeId="0" xr:uid="{ADE3A284-8F4D-450F-BEA8-D4B39D32D455}">
      <text>
        <r>
          <rPr>
            <b/>
            <sz val="9"/>
            <color indexed="81"/>
            <rFont val="Tahoma"/>
            <charset val="1"/>
          </rPr>
          <t>City of Tualatin:
General Office Building 2025 current rate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79" authorId="0" shapeId="0" xr:uid="{78518AE4-77E6-496D-9A58-C87AF3FDF283}">
      <text>
        <r>
          <rPr>
            <sz val="9"/>
            <color indexed="81"/>
            <rFont val="Tahoma"/>
            <charset val="1"/>
          </rPr>
          <t xml:space="preserve">City of Tualatin:
2025 water rate: $43,161 + $540 install fee
</t>
        </r>
      </text>
    </comment>
    <comment ref="H80" authorId="0" shapeId="0" xr:uid="{B06787F4-C6CA-46F2-B4DB-6519C32569C6}">
      <text>
        <r>
          <rPr>
            <b/>
            <sz val="9"/>
            <color indexed="81"/>
            <rFont val="Tahoma"/>
            <charset val="1"/>
          </rPr>
          <t>City of Dallas
$.52 SF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80" authorId="0" shapeId="0" xr:uid="{9130D899-D228-48DB-8C43-419341AA6729}">
      <text>
        <r>
          <rPr>
            <sz val="9"/>
            <color indexed="81"/>
            <rFont val="Tahoma"/>
            <charset val="1"/>
          </rPr>
          <t xml:space="preserve">City of Tualatin:
($0.82x30,000) commerical rate: Lo, Tualatin/Tigard: $0.82 per sq ft Sherwood/West Linn $0.78 per sq ft. ** $0.82 used for this calc **
</t>
        </r>
      </text>
    </comment>
    <comment ref="Q85" authorId="0" shapeId="0" xr:uid="{8FC45FE1-7984-4043-A28D-036EBC1AA3AC}">
      <text>
        <r>
          <rPr>
            <b/>
            <sz val="9"/>
            <color indexed="81"/>
            <rFont val="Tahoma"/>
            <charset val="1"/>
          </rPr>
          <t>City of Tualatin:
Structural permit fee schedule (valuation based)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86" authorId="0" shapeId="0" xr:uid="{1DB21058-6171-49D3-8BF3-FBED29778041}">
      <text>
        <r>
          <rPr>
            <b/>
            <sz val="9"/>
            <color indexed="81"/>
            <rFont val="Tahoma"/>
            <charset val="1"/>
          </rPr>
          <t xml:space="preserve">City of Dallas
85% PF
</t>
        </r>
      </text>
    </comment>
    <comment ref="Q86" authorId="0" shapeId="0" xr:uid="{9B15D1BD-1C9F-4023-A46E-7A74CCA8D95D}">
      <text>
        <r>
          <rPr>
            <b/>
            <sz val="9"/>
            <color indexed="81"/>
            <rFont val="Tahoma"/>
            <charset val="1"/>
          </rPr>
          <t>City of Tualatin:
70% Building Permit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87" authorId="0" shapeId="0" xr:uid="{85531015-67AB-4EAD-996A-E1945D62DAE2}">
      <text>
        <r>
          <rPr>
            <b/>
            <sz val="9"/>
            <color indexed="81"/>
            <rFont val="Tahoma"/>
            <charset val="1"/>
          </rPr>
          <t xml:space="preserve">City of Dallas
60% PF
</t>
        </r>
      </text>
    </comment>
    <comment ref="Q87" authorId="0" shapeId="0" xr:uid="{7FC69239-02B3-432D-A02A-4EC35DC64CA4}">
      <text>
        <r>
          <rPr>
            <b/>
            <sz val="9"/>
            <color indexed="81"/>
            <rFont val="Tahoma"/>
            <charset val="1"/>
          </rPr>
          <t>City of Tualatin:
45% Building Permit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88" authorId="0" shapeId="0" xr:uid="{0DD45AA9-3E2D-444D-965A-C3A1EB5D32E3}">
      <text>
        <r>
          <rPr>
            <b/>
            <sz val="9"/>
            <color indexed="81"/>
            <rFont val="Tahoma"/>
            <charset val="1"/>
          </rPr>
          <t>City of Dallas
12% PF</t>
        </r>
      </text>
    </comment>
    <comment ref="Q88" authorId="0" shapeId="0" xr:uid="{316FE894-562F-4962-8595-D9E841D3EA68}">
      <text>
        <r>
          <rPr>
            <b/>
            <sz val="9"/>
            <color indexed="81"/>
            <rFont val="Tahoma"/>
            <charset val="1"/>
          </rPr>
          <t>City of Tualatin:
12% Building Permit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94" authorId="0" shapeId="0" xr:uid="{F10B4450-2FB9-4BB8-BE46-0FE8A4F54D2E}">
      <text>
        <r>
          <rPr>
            <sz val="9"/>
            <color indexed="81"/>
            <rFont val="Tahoma"/>
            <charset val="1"/>
          </rPr>
          <t xml:space="preserve">City of Dallas
85% PF
</t>
        </r>
      </text>
    </comment>
    <comment ref="Q94" authorId="0" shapeId="0" xr:uid="{BEFD748B-0659-4761-87B0-80C7BE9A1462}">
      <text>
        <r>
          <rPr>
            <b/>
            <sz val="9"/>
            <color indexed="81"/>
            <rFont val="Tahoma"/>
            <charset val="1"/>
          </rPr>
          <t>City of Tualatin:
Permit fees would be $3,536.05 based on 800K Valuation using strutural permit fee schedule, 65% of that would be $2,298.43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Holly Carothers</author>
  </authors>
  <commentList>
    <comment ref="E16" authorId="0" shapeId="0" xr:uid="{E8E0B76D-E0C9-468E-B424-5F8016EAB72F}">
      <text>
        <r>
          <rPr>
            <sz val="9"/>
            <color indexed="81"/>
            <rFont val="Tahoma"/>
            <charset val="1"/>
          </rPr>
          <t xml:space="preserve">Deschutes County:
Using Res Wiring Fee @ 2500 sf
</t>
        </r>
      </text>
    </comment>
    <comment ref="E45" authorId="0" shapeId="0" xr:uid="{FEFB2ED8-965A-499A-9A5C-87E9DE8B7513}">
      <text>
        <r>
          <rPr>
            <b/>
            <sz val="9"/>
            <color indexed="81"/>
            <rFont val="Tahoma"/>
            <charset val="1"/>
          </rPr>
          <t>Deschutes County:
Includes Plan Review Fee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47" authorId="0" shapeId="0" xr:uid="{FE6DB456-D812-47FB-8636-8BC4A93F52A7}">
      <text>
        <r>
          <rPr>
            <b/>
            <sz val="9"/>
            <color indexed="81"/>
            <rFont val="Tahoma"/>
            <charset val="1"/>
          </rPr>
          <t>Deschutes County:
Includes plan review fee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50" authorId="0" shapeId="0" xr:uid="{23B961B0-A4B5-4669-A28C-33DCE3B9A747}">
      <text>
        <r>
          <rPr>
            <b/>
            <sz val="9"/>
            <color indexed="81"/>
            <rFont val="Tahoma"/>
            <charset val="1"/>
          </rPr>
          <t xml:space="preserve">Deschutes County:
We charge based on sf and units; however, sf info not provided based on info provided plan review.  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<sst xmlns="http://schemas.openxmlformats.org/spreadsheetml/2006/main" count="377" uniqueCount="106">
  <si>
    <t>New Single-family Home</t>
  </si>
  <si>
    <t>Plumbing: 3-bath (3 water closets, 3 lavatories, 2 tub/showers, kit sink, dishwasher, clothes washer, 2 hose bibs, 100 ft water, sewer and storm, water heater)</t>
  </si>
  <si>
    <t xml:space="preserve">Electrical: 200 amp service, 20 circuits </t>
  </si>
  <si>
    <t>Mechanical: 80,000 btu  furnace, dryer, kitchen hood, 3 bath fans, gas piping</t>
  </si>
  <si>
    <t xml:space="preserve">  </t>
  </si>
  <si>
    <t>Building Permit</t>
  </si>
  <si>
    <t>Plan Check</t>
  </si>
  <si>
    <t>Plumbing Permit</t>
  </si>
  <si>
    <t>Mechanical Permit</t>
  </si>
  <si>
    <t>Electrical Permit</t>
  </si>
  <si>
    <t>Storm SDC Fee</t>
  </si>
  <si>
    <t>Sanitary Sewer SDC</t>
  </si>
  <si>
    <t>Park SDC</t>
  </si>
  <si>
    <t>Traffic Impact Fee</t>
  </si>
  <si>
    <t>Single-family Addition</t>
  </si>
  <si>
    <t>$50,000 Valuation</t>
  </si>
  <si>
    <t xml:space="preserve">Plan Check </t>
  </si>
  <si>
    <t>State Surcharge</t>
  </si>
  <si>
    <t xml:space="preserve">10 units </t>
  </si>
  <si>
    <t>Plumbing: (10- water closets, 10 lavatories, 10 tub/showers, 10- kit sink, 10- dishwasher, 10 garbage disposals,  10- clothes washer, 2 hose bibs, 200 ft water, sewer and storm, 10, water heater)</t>
  </si>
  <si>
    <t xml:space="preserve">Electrical: 10- 200 amp services, 100 circuits </t>
  </si>
  <si>
    <t>Plan Check Structural</t>
  </si>
  <si>
    <t>Plan Check FLS</t>
  </si>
  <si>
    <t>Mechanical Permit (based on value only)</t>
  </si>
  <si>
    <t>Plumbing: (6- water closets, 4 lavatories, 2 drinking fountains, 6 rain drain connectors , 200 ft water, sewer and storm, water heater)</t>
  </si>
  <si>
    <t xml:space="preserve">Electrical: 1- 600 amp and 2- 400 amp services, 1 400 amp temp service, 50 circuits, 3 signal/limited energy </t>
  </si>
  <si>
    <t>Commercial Tenant Improvement</t>
  </si>
  <si>
    <t>$75,000 Valuation</t>
  </si>
  <si>
    <t xml:space="preserve">State Surcharge </t>
  </si>
  <si>
    <t>Water Meter SDC Fee (5/8- inch or Minimum size)</t>
  </si>
  <si>
    <t>School CET</t>
  </si>
  <si>
    <t>Water Meter SDC (1 ½ - inch)</t>
  </si>
  <si>
    <t>Water Meter SDC (1 ½ -inch)</t>
  </si>
  <si>
    <t>House - 2,000 sq. ft.</t>
  </si>
  <si>
    <t>500 sq. ft garage</t>
  </si>
  <si>
    <t>Mechanical: 4- 3 ton RTU’s,  2 exhaust fans, gas piping  $75,000 valuation</t>
  </si>
  <si>
    <t>Defferred Submittal</t>
  </si>
  <si>
    <t xml:space="preserve">$800,000 Deferred Submittal Valuation </t>
  </si>
  <si>
    <t>$20,000,000 Project Valuation</t>
  </si>
  <si>
    <t>Mechanical: 10 -dryers, 10- kitchen hoods, 10 bath fans      $25,000 valuation</t>
  </si>
  <si>
    <t>8,000 square feet building/ impervious area, R2, VB construction type</t>
  </si>
  <si>
    <r>
      <t> </t>
    </r>
    <r>
      <rPr>
        <b/>
        <u/>
        <sz val="11"/>
        <color theme="1"/>
        <rFont val="Arial"/>
        <family val="2"/>
      </rPr>
      <t>New General Office Building</t>
    </r>
    <r>
      <rPr>
        <b/>
        <sz val="11"/>
        <color theme="1"/>
        <rFont val="Arial"/>
        <family val="2"/>
      </rPr>
      <t xml:space="preserve"> </t>
    </r>
  </si>
  <si>
    <r>
      <t> </t>
    </r>
    <r>
      <rPr>
        <b/>
        <u/>
        <sz val="11"/>
        <color theme="1"/>
        <rFont val="Arial"/>
        <family val="2"/>
      </rPr>
      <t>New Multi-family Building</t>
    </r>
    <r>
      <rPr>
        <b/>
        <sz val="11"/>
        <color theme="1"/>
        <rFont val="Arial"/>
        <family val="2"/>
      </rPr>
      <t xml:space="preserve"> </t>
    </r>
  </si>
  <si>
    <r>
      <rPr>
        <b/>
        <u/>
        <sz val="11"/>
        <color theme="1"/>
        <rFont val="Arial"/>
        <family val="2"/>
      </rPr>
      <t>Commercial Deferred Submittal</t>
    </r>
    <r>
      <rPr>
        <b/>
        <sz val="11"/>
        <color theme="1"/>
        <rFont val="Arial"/>
        <family val="2"/>
      </rPr>
      <t xml:space="preserve"> </t>
    </r>
  </si>
  <si>
    <t>Community Development Fee Separate from SDC Fees</t>
  </si>
  <si>
    <t>Valuation $ 371,280.00</t>
  </si>
  <si>
    <t xml:space="preserve">Valuation $1,228,640.00 </t>
  </si>
  <si>
    <t>30,000 square feet building/ impervious area, B, II A Construction</t>
  </si>
  <si>
    <t>Valuation $8,325,000</t>
  </si>
  <si>
    <t>Jackson County</t>
  </si>
  <si>
    <t xml:space="preserve">$96.56/hour </t>
  </si>
  <si>
    <t>Crook County</t>
  </si>
  <si>
    <t>Prineville</t>
  </si>
  <si>
    <t>Central Point</t>
  </si>
  <si>
    <t>N/A</t>
  </si>
  <si>
    <t>Forest Grove</t>
  </si>
  <si>
    <t>only res</t>
  </si>
  <si>
    <t>Monmouth</t>
  </si>
  <si>
    <t xml:space="preserve">*Notes: </t>
  </si>
  <si>
    <t>Does not include Engineering Development Fee ($2,784.60)</t>
  </si>
  <si>
    <t>*Notes:</t>
  </si>
  <si>
    <t>Does not include Water, Sewer, &amp; Storm Water SDCs (based on new square footage)</t>
  </si>
  <si>
    <t>Does not include Engineering Development Fee ($9,214.80)</t>
  </si>
  <si>
    <t>Does not include Engineering Development Fee ($62,437.50)</t>
  </si>
  <si>
    <t>Ashland</t>
  </si>
  <si>
    <t>Charge sq ft for SFD</t>
  </si>
  <si>
    <t>Lincoln (Newport)</t>
  </si>
  <si>
    <t>McMinnville</t>
  </si>
  <si>
    <t>$766-$1368</t>
  </si>
  <si>
    <t>North Bend</t>
  </si>
  <si>
    <t xml:space="preserve">See Comment </t>
  </si>
  <si>
    <t>Zoning Compliance Fee $100.24</t>
  </si>
  <si>
    <t>Zoning Compliance fee $100.24</t>
  </si>
  <si>
    <t>Zoning Compliance fee: $100.24</t>
  </si>
  <si>
    <t>Zoning Compliacne fee $100.24</t>
  </si>
  <si>
    <t>$0 - $1368</t>
  </si>
  <si>
    <t>See Comment</t>
  </si>
  <si>
    <t>Corvallis</t>
  </si>
  <si>
    <t>#56.90</t>
  </si>
  <si>
    <t>Wilsonville</t>
  </si>
  <si>
    <t>Clackamas County</t>
  </si>
  <si>
    <t>$96.00 Sewer Permit</t>
  </si>
  <si>
    <t>$691 Sewer Permit</t>
  </si>
  <si>
    <t>Clatsop County</t>
  </si>
  <si>
    <t>Dallas</t>
  </si>
  <si>
    <t>N/A - POLK COUNTY</t>
  </si>
  <si>
    <t>PW</t>
  </si>
  <si>
    <t>Bend</t>
  </si>
  <si>
    <t>Tulatin</t>
  </si>
  <si>
    <t>n/a (WASCO)</t>
  </si>
  <si>
    <t>Independence</t>
  </si>
  <si>
    <t>Polk County</t>
  </si>
  <si>
    <t>Deschutes County</t>
  </si>
  <si>
    <t>5610/peak hour</t>
  </si>
  <si>
    <t>Beaverton</t>
  </si>
  <si>
    <t>$662.00 per employee</t>
  </si>
  <si>
    <t>Silverton</t>
  </si>
  <si>
    <t>Separate Permits</t>
  </si>
  <si>
    <t>Medford</t>
  </si>
  <si>
    <t>Included above</t>
  </si>
  <si>
    <t>Either $3359.18</t>
  </si>
  <si>
    <t>Or $5426.37</t>
  </si>
  <si>
    <t>Either $21485.91</t>
  </si>
  <si>
    <t>Or $34708.01</t>
  </si>
  <si>
    <t>Either $399.26</t>
  </si>
  <si>
    <t>Or $644.96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</si>
</sst>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.00&quot; &quot;;[Red]&quot;($&quot;#,##0.00&quot;)&quot;"/>
  </numFmts>
  <fonts count="18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rgb="FF000000"/>
      <name val="Open Sans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0" fillId="0" borderId="2" xfId="0" applyBorder="1"/>
    <xf numFmtId="0" fontId="1" fillId="0" borderId="3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9" xfId="0" applyFont="1" applyBorder="1" applyAlignment="1"/>
    <xf numFmtId="0" fontId="1" fillId="0" borderId="3" xfId="0" applyFont="1" applyBorder="1"/>
    <xf numFmtId="8" fontId="0" fillId="0" borderId="3" xfId="0" applyNumberFormat="1" applyBorder="1"/>
    <xf numFmtId="164" fontId="1" fillId="0" borderId="7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0" fillId="0" borderId="7" xfId="0" applyBorder="1"/>
    <xf numFmtId="0" fontId="0" fillId="0" borderId="3" xfId="0" applyBorder="1"/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0" borderId="9" xfId="0" applyFont="1" applyBorder="1" applyAlignment="1"/>
    <xf numFmtId="0" fontId="1" fillId="0" borderId="7" xfId="0" applyFont="1" applyBorder="1" applyAlignment="1">
      <alignment vertical="center" wrapText="1"/>
    </xf>
    <xf numFmtId="164" fontId="0" fillId="0" borderId="0" xfId="0" applyNumberFormat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8" fillId="0" borderId="15" xfId="0" applyNumberFormat="1" applyFont="1" applyBorder="1" applyAlignment="1">
      <alignment horizontal="center"/>
    </xf>
    <xf numFmtId="164" fontId="7" fillId="0" borderId="14" xfId="0" applyNumberFormat="1" applyFont="1" applyBorder="1" applyAlignment="1">
      <alignment horizontal="center"/>
    </xf>
    <xf numFmtId="164" fontId="8" fillId="0" borderId="16" xfId="0" applyNumberFormat="1" applyFont="1" applyBorder="1" applyAlignment="1">
      <alignment horizontal="center"/>
    </xf>
    <xf numFmtId="164" fontId="8" fillId="0" borderId="18" xfId="0" applyNumberFormat="1" applyFont="1" applyBorder="1" applyAlignment="1">
      <alignment horizontal="center"/>
    </xf>
    <xf numFmtId="164" fontId="8" fillId="0" borderId="17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8" fontId="0" fillId="0" borderId="3" xfId="0" applyNumberFormat="1" applyBorder="1" applyAlignment="1">
      <alignment horizontal="center"/>
    </xf>
    <xf numFmtId="164" fontId="8" fillId="0" borderId="23" xfId="0" applyNumberFormat="1" applyFon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6" fillId="0" borderId="24" xfId="0" applyNumberFormat="1" applyFont="1" applyBorder="1" applyAlignment="1">
      <alignment horizontal="center"/>
    </xf>
    <xf numFmtId="164" fontId="10" fillId="0" borderId="14" xfId="0" applyNumberFormat="1" applyFont="1" applyBorder="1" applyAlignment="1">
      <alignment horizontal="center"/>
    </xf>
    <xf numFmtId="164" fontId="10" fillId="0" borderId="15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8" fontId="0" fillId="0" borderId="3" xfId="0" applyNumberFormat="1" applyFill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8" fontId="0" fillId="0" borderId="16" xfId="0" applyNumberFormat="1" applyBorder="1" applyAlignment="1">
      <alignment horizontal="center"/>
    </xf>
    <xf numFmtId="8" fontId="0" fillId="0" borderId="16" xfId="0" applyNumberFormat="1" applyFill="1" applyBorder="1" applyAlignment="1">
      <alignment horizontal="center"/>
    </xf>
    <xf numFmtId="164" fontId="3" fillId="0" borderId="25" xfId="0" applyNumberFormat="1" applyFon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3" fillId="0" borderId="23" xfId="0" applyNumberFormat="1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6" xfId="0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164" fontId="0" fillId="0" borderId="34" xfId="0" applyNumberFormat="1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164" fontId="0" fillId="0" borderId="36" xfId="0" applyNumberFormat="1" applyBorder="1" applyAlignment="1">
      <alignment horizontal="center"/>
    </xf>
    <xf numFmtId="164" fontId="0" fillId="0" borderId="37" xfId="0" applyNumberFormat="1" applyBorder="1" applyAlignment="1">
      <alignment horizontal="center"/>
    </xf>
    <xf numFmtId="164" fontId="0" fillId="0" borderId="38" xfId="0" applyNumberFormat="1" applyBorder="1" applyAlignment="1">
      <alignment horizontal="center"/>
    </xf>
    <xf numFmtId="164" fontId="9" fillId="0" borderId="39" xfId="0" applyNumberFormat="1" applyFon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40" xfId="0" applyNumberFormat="1" applyBorder="1" applyAlignment="1">
      <alignment horizontal="center"/>
    </xf>
    <xf numFmtId="164" fontId="8" fillId="0" borderId="25" xfId="0" applyNumberFormat="1" applyFont="1" applyBorder="1" applyAlignment="1">
      <alignment horizontal="center"/>
    </xf>
    <xf numFmtId="164" fontId="0" fillId="0" borderId="41" xfId="0" applyNumberFormat="1" applyBorder="1" applyAlignment="1">
      <alignment horizontal="center"/>
    </xf>
    <xf numFmtId="164" fontId="0" fillId="0" borderId="42" xfId="0" applyNumberFormat="1" applyBorder="1" applyAlignment="1">
      <alignment horizontal="center"/>
    </xf>
    <xf numFmtId="8" fontId="0" fillId="0" borderId="32" xfId="0" applyNumberFormat="1" applyBorder="1" applyAlignment="1">
      <alignment horizontal="center"/>
    </xf>
    <xf numFmtId="8" fontId="0" fillId="0" borderId="35" xfId="0" applyNumberFormat="1" applyBorder="1" applyAlignment="1">
      <alignment horizontal="center"/>
    </xf>
    <xf numFmtId="165" fontId="0" fillId="0" borderId="30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8" fontId="0" fillId="0" borderId="17" xfId="0" applyNumberFormat="1" applyBorder="1" applyAlignment="1">
      <alignment horizontal="center"/>
    </xf>
    <xf numFmtId="164" fontId="0" fillId="0" borderId="43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4" xfId="0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64" fontId="11" fillId="0" borderId="15" xfId="0" applyNumberFormat="1" applyFont="1" applyBorder="1" applyAlignment="1">
      <alignment horizontal="center" vertical="top" wrapText="1"/>
    </xf>
    <xf numFmtId="8" fontId="0" fillId="0" borderId="10" xfId="0" applyNumberFormat="1" applyBorder="1" applyAlignment="1">
      <alignment horizontal="center"/>
    </xf>
    <xf numFmtId="8" fontId="0" fillId="0" borderId="10" xfId="0" applyNumberFormat="1" applyFill="1" applyBorder="1" applyAlignment="1">
      <alignment horizontal="center"/>
    </xf>
    <xf numFmtId="164" fontId="0" fillId="0" borderId="45" xfId="0" applyNumberFormat="1" applyBorder="1" applyAlignment="1">
      <alignment horizontal="center"/>
    </xf>
    <xf numFmtId="164" fontId="0" fillId="0" borderId="45" xfId="0" applyNumberFormat="1" applyFill="1" applyBorder="1" applyAlignment="1">
      <alignment horizontal="center"/>
    </xf>
    <xf numFmtId="164" fontId="0" fillId="0" borderId="46" xfId="0" applyNumberFormat="1" applyBorder="1" applyAlignment="1">
      <alignment horizontal="center"/>
    </xf>
    <xf numFmtId="164" fontId="0" fillId="0" borderId="16" xfId="0" applyNumberFormat="1" applyFill="1" applyBorder="1" applyAlignment="1">
      <alignment horizontal="center"/>
    </xf>
    <xf numFmtId="164" fontId="0" fillId="0" borderId="47" xfId="0" applyNumberFormat="1" applyBorder="1" applyAlignment="1">
      <alignment horizontal="center"/>
    </xf>
    <xf numFmtId="164" fontId="0" fillId="0" borderId="48" xfId="0" applyNumberFormat="1" applyBorder="1" applyAlignment="1">
      <alignment horizontal="center"/>
    </xf>
    <xf numFmtId="164" fontId="8" fillId="0" borderId="47" xfId="0" applyNumberFormat="1" applyFont="1" applyBorder="1" applyAlignment="1">
      <alignment horizontal="center"/>
    </xf>
    <xf numFmtId="0" fontId="0" fillId="0" borderId="47" xfId="0" applyBorder="1" applyAlignment="1">
      <alignment horizontal="center"/>
    </xf>
    <xf numFmtId="164" fontId="0" fillId="0" borderId="16" xfId="0" applyNumberFormat="1" applyBorder="1"/>
    <xf numFmtId="164" fontId="0" fillId="0" borderId="15" xfId="0" applyNumberFormat="1" applyBorder="1"/>
    <xf numFmtId="164" fontId="0" fillId="0" borderId="17" xfId="0" applyNumberFormat="1" applyBorder="1"/>
    <xf numFmtId="8" fontId="0" fillId="0" borderId="17" xfId="0" applyNumberFormat="1" applyBorder="1"/>
    <xf numFmtId="164" fontId="11" fillId="0" borderId="15" xfId="0" applyNumberFormat="1" applyFont="1" applyBorder="1" applyAlignment="1">
      <alignment horizontal="center" vertical="top" wrapText="1"/>
    </xf>
    <xf numFmtId="164" fontId="1" fillId="0" borderId="17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8" fontId="0" fillId="0" borderId="49" xfId="0" applyNumberFormat="1" applyBorder="1" applyAlignment="1">
      <alignment horizontal="center"/>
    </xf>
    <xf numFmtId="164" fontId="8" fillId="0" borderId="10" xfId="0" applyNumberFormat="1" applyFont="1" applyBorder="1" applyAlignment="1">
      <alignment horizontal="center"/>
    </xf>
    <xf numFmtId="164" fontId="8" fillId="0" borderId="50" xfId="0" applyNumberFormat="1" applyFont="1" applyBorder="1" applyAlignment="1">
      <alignment horizontal="center"/>
    </xf>
    <xf numFmtId="164" fontId="8" fillId="0" borderId="51" xfId="0" applyNumberFormat="1" applyFont="1" applyBorder="1" applyAlignment="1">
      <alignment horizontal="center"/>
    </xf>
    <xf numFmtId="8" fontId="17" fillId="0" borderId="16" xfId="0" applyNumberFormat="1" applyFont="1" applyBorder="1" applyAlignment="1">
      <alignment horizontal="center"/>
    </xf>
    <xf numFmtId="8" fontId="17" fillId="0" borderId="17" xfId="0" applyNumberFormat="1" applyFont="1" applyBorder="1" applyAlignment="1">
      <alignment horizontal="center"/>
    </xf>
    <xf numFmtId="8" fontId="16" fillId="0" borderId="0" xfId="0" applyNumberFormat="1" applyFont="1" applyAlignment="1">
      <alignment horizontal="center"/>
    </xf>
    <xf numFmtId="8" fontId="8" fillId="0" borderId="3" xfId="0" applyNumberFormat="1" applyFont="1" applyFill="1" applyBorder="1" applyAlignment="1">
      <alignment horizontal="center"/>
    </xf>
    <xf numFmtId="8" fontId="0" fillId="0" borderId="49" xfId="0" applyNumberFormat="1" applyFill="1" applyBorder="1" applyAlignment="1">
      <alignment horizontal="center"/>
    </xf>
    <xf numFmtId="164" fontId="0" fillId="0" borderId="44" xfId="0" applyNumberFormat="1" applyFill="1" applyBorder="1" applyAlignment="1">
      <alignment horizontal="center"/>
    </xf>
    <xf numFmtId="164" fontId="0" fillId="0" borderId="25" xfId="0" applyNumberFormat="1" applyFill="1" applyBorder="1" applyAlignment="1">
      <alignment horizontal="center"/>
    </xf>
    <xf numFmtId="164" fontId="11" fillId="0" borderId="15" xfId="0" applyNumberFormat="1" applyFont="1" applyBorder="1" applyAlignment="1">
      <alignment horizontal="center" vertical="top" wrapText="1"/>
    </xf>
    <xf numFmtId="164" fontId="11" fillId="0" borderId="25" xfId="0" applyNumberFormat="1" applyFont="1" applyBorder="1" applyAlignment="1">
      <alignment horizontal="center" vertical="top" wrapText="1"/>
    </xf>
    <xf numFmtId="0" fontId="4" fillId="0" borderId="5" xfId="0" applyFont="1" applyFill="1" applyBorder="1" applyAlignment="1">
      <alignment vertical="center" wrapText="1"/>
    </xf>
    <xf numFmtId="0" fontId="3" fillId="0" borderId="11" xfId="0" applyFont="1" applyBorder="1" applyAlignment="1"/>
    <xf numFmtId="0" fontId="1" fillId="0" borderId="3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0" fillId="0" borderId="10" xfId="0" applyBorder="1" applyAlignment="1"/>
    <xf numFmtId="6" fontId="1" fillId="0" borderId="8" xfId="0" applyNumberFormat="1" applyFont="1" applyBorder="1" applyAlignment="1">
      <alignment vertical="center"/>
    </xf>
    <xf numFmtId="0" fontId="0" fillId="0" borderId="13" xfId="0" applyBorder="1" applyAlignment="1"/>
    <xf numFmtId="0" fontId="4" fillId="0" borderId="5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5" fillId="0" borderId="5" xfId="0" applyFont="1" applyBorder="1" applyAlignment="1">
      <alignment vertical="center"/>
    </xf>
    <xf numFmtId="0" fontId="4" fillId="0" borderId="11" xfId="0" applyFont="1" applyBorder="1" applyAlignment="1"/>
    <xf numFmtId="0" fontId="1" fillId="0" borderId="4" xfId="0" applyFont="1" applyBorder="1" applyAlignment="1">
      <alignment vertical="center"/>
    </xf>
    <xf numFmtId="0" fontId="1" fillId="0" borderId="9" xfId="0" applyFont="1" applyBorder="1" applyAlignment="1"/>
    <xf numFmtId="0" fontId="1" fillId="0" borderId="7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/>
    <xf numFmtId="0" fontId="1" fillId="0" borderId="10" xfId="0" applyFont="1" applyBorder="1" applyAlignment="1"/>
    <xf numFmtId="8" fontId="0" fillId="0" borderId="16" xfId="0" applyNumberFormat="1" applyBorder="1"/>
    <xf numFmtId="164" fontId="0" fillId="0" borderId="52" xfId="0" applyNumberFormat="1" applyBorder="1"/>
    <xf numFmtId="164" fontId="0" fillId="0" borderId="52" xfId="0" applyNumberFormat="1" applyBorder="1" applyAlignment="1">
      <alignment horizontal="center"/>
    </xf>
    <xf numFmtId="164" fontId="0" fillId="2" borderId="52" xfId="0" applyNumberFormat="1" applyFill="1" applyBorder="1" applyAlignment="1">
      <alignment horizontal="center"/>
    </xf>
    <xf numFmtId="164" fontId="0" fillId="0" borderId="52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00"/>
  <sheetViews>
    <sheetView tabSelected="1" workbookViewId="0">
      <pane ySplit="1" topLeftCell="A2" activePane="bottomLeft" state="frozen"/>
      <selection pane="bottomLeft" activeCell="L57" sqref="L57"/>
    </sheetView>
  </sheetViews>
  <sheetFormatPr defaultRowHeight="15"/>
  <cols>
    <col min="1" max="2" width="30.7109375" customWidth="1"/>
    <col min="3" max="5" width="23.140625" style="25" customWidth="1"/>
    <col min="6" max="6" width="15.5703125" style="25" customWidth="1"/>
    <col min="7" max="7" width="15.42578125" style="25" customWidth="1"/>
    <col min="8" max="8" width="18.28515625" style="25" customWidth="1"/>
    <col min="9" max="10" width="13.7109375" style="25" customWidth="1"/>
    <col min="11" max="11" width="15.28515625" style="25" customWidth="1"/>
    <col min="12" max="12" width="17.28515625" style="25" customWidth="1"/>
    <col min="13" max="13" width="17.85546875" style="44" customWidth="1"/>
    <col min="14" max="14" width="30.28515625" style="44" customWidth="1"/>
    <col min="15" max="17" width="17.5703125" style="37" customWidth="1"/>
    <col min="18" max="18" width="19.7109375" style="44" customWidth="1"/>
  </cols>
  <sheetData>
    <row r="1" spans="1:18" ht="15.75" thickBot="1">
      <c r="C1" s="30" t="s">
        <v>64</v>
      </c>
      <c r="D1" s="30" t="s">
        <v>94</v>
      </c>
      <c r="E1" s="30" t="s">
        <v>87</v>
      </c>
      <c r="F1" s="30" t="s">
        <v>53</v>
      </c>
      <c r="G1" s="30" t="s">
        <v>77</v>
      </c>
      <c r="H1" s="30" t="s">
        <v>84</v>
      </c>
      <c r="I1" s="30" t="s">
        <v>55</v>
      </c>
      <c r="J1" s="30" t="s">
        <v>90</v>
      </c>
      <c r="K1" s="30" t="s">
        <v>98</v>
      </c>
      <c r="L1" s="30" t="s">
        <v>67</v>
      </c>
      <c r="M1" s="45" t="s">
        <v>57</v>
      </c>
      <c r="N1" s="59" t="s">
        <v>69</v>
      </c>
      <c r="O1" s="30" t="s">
        <v>52</v>
      </c>
      <c r="P1" s="30" t="s">
        <v>96</v>
      </c>
      <c r="Q1" s="30" t="s">
        <v>88</v>
      </c>
      <c r="R1" s="30" t="s">
        <v>79</v>
      </c>
    </row>
    <row r="2" spans="1:18" ht="20.100000000000001" customHeight="1" thickBot="1">
      <c r="A2" s="138" t="s">
        <v>0</v>
      </c>
      <c r="B2" s="139"/>
      <c r="C2" s="46" t="s">
        <v>58</v>
      </c>
      <c r="D2" s="46"/>
      <c r="E2" s="46"/>
      <c r="F2" s="26"/>
      <c r="G2" s="26"/>
      <c r="H2" s="26"/>
      <c r="I2" s="26"/>
      <c r="J2" s="26"/>
      <c r="K2" s="26"/>
      <c r="L2" s="26"/>
      <c r="M2" s="60"/>
      <c r="N2" s="72"/>
      <c r="O2" s="33"/>
      <c r="P2" s="33"/>
      <c r="Q2" s="33"/>
      <c r="R2" s="85"/>
    </row>
    <row r="3" spans="1:18" ht="15" customHeight="1">
      <c r="A3" s="140" t="s">
        <v>45</v>
      </c>
      <c r="B3" s="141"/>
      <c r="C3" s="123" t="s">
        <v>59</v>
      </c>
      <c r="D3" s="109">
        <v>371282</v>
      </c>
      <c r="E3" s="94"/>
      <c r="F3" s="27"/>
      <c r="G3" s="27"/>
      <c r="H3" s="27"/>
      <c r="I3" s="27"/>
      <c r="J3" s="27"/>
      <c r="K3" s="27"/>
      <c r="L3" s="27"/>
      <c r="M3" s="48"/>
      <c r="N3" s="66"/>
      <c r="O3" s="32"/>
      <c r="P3" s="32"/>
      <c r="Q3" s="32"/>
      <c r="R3" s="81"/>
    </row>
    <row r="4" spans="1:18" ht="15" customHeight="1">
      <c r="A4" s="7" t="s">
        <v>33</v>
      </c>
      <c r="B4" s="12" t="s">
        <v>34</v>
      </c>
      <c r="C4" s="123"/>
      <c r="D4" s="109"/>
      <c r="E4" s="94"/>
      <c r="F4" s="27"/>
      <c r="G4" s="27"/>
      <c r="H4" s="27"/>
      <c r="I4" s="27"/>
      <c r="J4" s="27"/>
      <c r="K4" s="27"/>
      <c r="L4" s="27"/>
      <c r="M4" s="48"/>
      <c r="N4" s="66"/>
      <c r="O4" s="32"/>
      <c r="P4" s="32"/>
      <c r="Q4" s="32"/>
      <c r="R4" s="81"/>
    </row>
    <row r="5" spans="1:18" ht="45.95" customHeight="1">
      <c r="A5" s="147" t="s">
        <v>1</v>
      </c>
      <c r="B5" s="148"/>
      <c r="C5" s="123"/>
      <c r="D5" s="109"/>
      <c r="E5" s="94"/>
      <c r="F5" s="27"/>
      <c r="G5" s="27"/>
      <c r="H5" s="27"/>
      <c r="I5" s="27"/>
      <c r="J5" s="27"/>
      <c r="K5" s="27"/>
      <c r="L5" s="27"/>
      <c r="M5" s="48"/>
      <c r="N5" s="66"/>
      <c r="O5" s="32"/>
      <c r="P5" s="32"/>
      <c r="Q5" s="32"/>
      <c r="R5" s="81"/>
    </row>
    <row r="6" spans="1:18" ht="15" customHeight="1">
      <c r="A6" s="2" t="s">
        <v>2</v>
      </c>
      <c r="B6" s="13"/>
      <c r="C6" s="123"/>
      <c r="D6" s="109"/>
      <c r="E6" s="94"/>
      <c r="F6" s="27"/>
      <c r="G6" s="27"/>
      <c r="H6" s="27"/>
      <c r="I6" s="27"/>
      <c r="J6" s="27"/>
      <c r="K6" s="27"/>
      <c r="L6" s="27"/>
      <c r="M6" s="48"/>
      <c r="N6" s="66"/>
      <c r="O6" s="32"/>
      <c r="P6" s="32"/>
      <c r="Q6" s="32"/>
      <c r="R6" s="81"/>
    </row>
    <row r="7" spans="1:18" ht="42.95" customHeight="1">
      <c r="A7" s="127" t="s">
        <v>3</v>
      </c>
      <c r="B7" s="149"/>
      <c r="C7" s="123"/>
      <c r="D7" s="109"/>
      <c r="E7" s="94"/>
      <c r="F7" s="27"/>
      <c r="G7" s="27"/>
      <c r="H7" s="27"/>
      <c r="I7" s="27"/>
      <c r="J7" s="27"/>
      <c r="K7" s="27"/>
      <c r="L7" s="27"/>
      <c r="M7" s="48"/>
      <c r="N7" s="27"/>
      <c r="O7" s="39"/>
      <c r="P7" s="39"/>
      <c r="Q7" s="39"/>
      <c r="R7" s="81"/>
    </row>
    <row r="8" spans="1:18">
      <c r="A8" s="147" t="s">
        <v>4</v>
      </c>
      <c r="B8" s="127"/>
      <c r="C8" s="27"/>
      <c r="D8" s="27"/>
      <c r="E8" s="27"/>
      <c r="F8" s="27"/>
      <c r="G8" s="27"/>
      <c r="H8" s="27"/>
      <c r="I8" s="54"/>
      <c r="J8" s="56"/>
      <c r="K8" s="56"/>
      <c r="L8" s="56"/>
      <c r="M8" s="55"/>
      <c r="N8" s="55"/>
      <c r="O8" s="39"/>
      <c r="P8" s="39"/>
      <c r="Q8" s="39"/>
      <c r="R8" s="81"/>
    </row>
    <row r="9" spans="1:18">
      <c r="A9" s="3" t="s">
        <v>5</v>
      </c>
      <c r="B9" s="14"/>
      <c r="C9" s="28">
        <v>1829.12</v>
      </c>
      <c r="D9" s="28">
        <v>2856.59</v>
      </c>
      <c r="E9" s="95">
        <v>2827.68</v>
      </c>
      <c r="F9" s="28">
        <v>1284.0999999999999</v>
      </c>
      <c r="G9" s="38">
        <v>1913.15</v>
      </c>
      <c r="H9" s="28">
        <v>2108.58</v>
      </c>
      <c r="I9" s="95">
        <v>2315.65</v>
      </c>
      <c r="J9" s="14">
        <v>1804.5</v>
      </c>
      <c r="K9" s="52">
        <v>1705.64</v>
      </c>
      <c r="L9" s="52">
        <v>1969.38</v>
      </c>
      <c r="M9" s="80">
        <v>2047.38</v>
      </c>
      <c r="N9" s="52">
        <v>2786.59</v>
      </c>
      <c r="O9" s="35">
        <v>1802.24</v>
      </c>
      <c r="P9" s="116">
        <v>2489.4</v>
      </c>
      <c r="Q9" s="38">
        <v>1849.73</v>
      </c>
      <c r="R9" s="52">
        <v>2297.62</v>
      </c>
    </row>
    <row r="10" spans="1:18" ht="14.45" customHeight="1">
      <c r="A10" s="3" t="s">
        <v>6</v>
      </c>
      <c r="B10" s="14"/>
      <c r="C10" s="28">
        <v>1913.26</v>
      </c>
      <c r="D10" s="28">
        <f>D9*0.7</f>
        <v>1999.6130000000001</v>
      </c>
      <c r="E10" s="95">
        <v>1837.99</v>
      </c>
      <c r="F10" s="28">
        <v>834.67</v>
      </c>
      <c r="G10" s="38">
        <v>1913.15</v>
      </c>
      <c r="H10" s="28">
        <v>1370.57</v>
      </c>
      <c r="I10" s="95">
        <v>1505.17</v>
      </c>
      <c r="J10" s="14">
        <v>1172.93</v>
      </c>
      <c r="K10" s="52">
        <v>1098.45</v>
      </c>
      <c r="L10" s="52">
        <v>1280.0999999999999</v>
      </c>
      <c r="M10" s="80">
        <v>1330.8</v>
      </c>
      <c r="N10" s="52">
        <v>1811.28</v>
      </c>
      <c r="O10" s="35">
        <v>1351.68</v>
      </c>
      <c r="P10" s="116">
        <v>1618.11</v>
      </c>
      <c r="Q10" s="38">
        <v>1294.81</v>
      </c>
      <c r="R10" s="52">
        <v>2297.62</v>
      </c>
    </row>
    <row r="11" spans="1:18">
      <c r="A11" s="3" t="s">
        <v>28</v>
      </c>
      <c r="B11" s="14"/>
      <c r="C11" s="28">
        <v>219.49</v>
      </c>
      <c r="D11" s="28">
        <f>D9*0.12</f>
        <v>342.79079999999999</v>
      </c>
      <c r="E11" s="95">
        <f>E9*0.12</f>
        <v>339.32159999999999</v>
      </c>
      <c r="F11" s="28">
        <v>154.09</v>
      </c>
      <c r="G11" s="38">
        <v>229.58</v>
      </c>
      <c r="H11" s="28">
        <v>253.03</v>
      </c>
      <c r="I11" s="95">
        <v>277.88</v>
      </c>
      <c r="J11" s="14">
        <v>216.54</v>
      </c>
      <c r="K11" s="52">
        <v>313.67</v>
      </c>
      <c r="L11" s="52">
        <v>236.33</v>
      </c>
      <c r="M11" s="80">
        <v>245.69</v>
      </c>
      <c r="N11" s="52">
        <v>334.39</v>
      </c>
      <c r="O11" s="35">
        <v>216.27</v>
      </c>
      <c r="P11" s="116">
        <v>298.73</v>
      </c>
      <c r="Q11" s="38">
        <v>221.97</v>
      </c>
      <c r="R11" s="52">
        <v>275.70999999999998</v>
      </c>
    </row>
    <row r="12" spans="1:18" ht="14.45" customHeight="1">
      <c r="A12" s="3" t="s">
        <v>7</v>
      </c>
      <c r="B12" s="14"/>
      <c r="C12" s="28">
        <v>575</v>
      </c>
      <c r="D12" s="28">
        <v>585.20000000000005</v>
      </c>
      <c r="E12" s="95">
        <v>945.26</v>
      </c>
      <c r="F12" s="28">
        <v>425</v>
      </c>
      <c r="G12" s="38">
        <v>555</v>
      </c>
      <c r="H12" s="28">
        <v>559.11</v>
      </c>
      <c r="I12" s="95">
        <v>386.25</v>
      </c>
      <c r="J12" s="14">
        <v>400</v>
      </c>
      <c r="K12" s="52">
        <v>470.69</v>
      </c>
      <c r="L12" s="52">
        <v>179</v>
      </c>
      <c r="M12" s="80">
        <v>400</v>
      </c>
      <c r="N12" s="52"/>
      <c r="O12" s="35">
        <v>551.25</v>
      </c>
      <c r="P12" s="116">
        <v>425</v>
      </c>
      <c r="Q12" s="38">
        <v>582.75</v>
      </c>
      <c r="R12" s="52">
        <v>550</v>
      </c>
    </row>
    <row r="13" spans="1:18">
      <c r="A13" s="3" t="s">
        <v>28</v>
      </c>
      <c r="B13" s="14"/>
      <c r="C13" s="28">
        <v>69</v>
      </c>
      <c r="D13" s="28">
        <f>D12*0.12</f>
        <v>70.224000000000004</v>
      </c>
      <c r="E13" s="95">
        <f>E12*0.12</f>
        <v>113.43119999999999</v>
      </c>
      <c r="F13" s="28">
        <v>51</v>
      </c>
      <c r="G13" s="38">
        <v>66.599999999999994</v>
      </c>
      <c r="H13" s="28">
        <v>67.09</v>
      </c>
      <c r="I13" s="95">
        <v>46.35</v>
      </c>
      <c r="J13" s="14">
        <v>48</v>
      </c>
      <c r="K13" s="52" t="s">
        <v>99</v>
      </c>
      <c r="L13" s="52">
        <v>21.48</v>
      </c>
      <c r="M13" s="80">
        <v>48</v>
      </c>
      <c r="N13" s="52"/>
      <c r="O13" s="35">
        <v>66.150000000000006</v>
      </c>
      <c r="P13" s="116">
        <v>51</v>
      </c>
      <c r="Q13" s="38">
        <v>69.930000000000007</v>
      </c>
      <c r="R13" s="52">
        <v>66</v>
      </c>
    </row>
    <row r="14" spans="1:18" ht="14.45" customHeight="1">
      <c r="A14" s="3" t="s">
        <v>8</v>
      </c>
      <c r="B14" s="14"/>
      <c r="C14" s="28">
        <v>140</v>
      </c>
      <c r="D14" s="28">
        <v>229.59</v>
      </c>
      <c r="E14" s="95">
        <v>183.42</v>
      </c>
      <c r="F14" s="28">
        <v>155</v>
      </c>
      <c r="G14" s="38">
        <v>150</v>
      </c>
      <c r="H14" s="28">
        <v>177.44</v>
      </c>
      <c r="I14" s="95">
        <v>51.8</v>
      </c>
      <c r="J14" s="14">
        <v>262.5</v>
      </c>
      <c r="K14" s="52">
        <v>193.6</v>
      </c>
      <c r="L14" s="52">
        <v>434</v>
      </c>
      <c r="M14" s="80">
        <v>247.5</v>
      </c>
      <c r="N14" s="52">
        <v>71.819999999999993</v>
      </c>
      <c r="O14" s="35">
        <v>115.75</v>
      </c>
      <c r="P14" s="116">
        <v>108</v>
      </c>
      <c r="Q14" s="38">
        <v>183.75</v>
      </c>
      <c r="R14" s="52">
        <v>121.4</v>
      </c>
    </row>
    <row r="15" spans="1:18">
      <c r="A15" s="3" t="s">
        <v>28</v>
      </c>
      <c r="B15" s="14"/>
      <c r="C15" s="28">
        <v>16.8</v>
      </c>
      <c r="D15" s="28">
        <f>D14*0.12</f>
        <v>27.550799999999999</v>
      </c>
      <c r="E15" s="95">
        <f>E14*0.12</f>
        <v>22.010399999999997</v>
      </c>
      <c r="F15" s="28">
        <v>18.600000000000001</v>
      </c>
      <c r="G15" s="38">
        <v>18</v>
      </c>
      <c r="H15" s="28">
        <v>21.29</v>
      </c>
      <c r="I15" s="95">
        <v>6.22</v>
      </c>
      <c r="J15" s="14">
        <v>31.5</v>
      </c>
      <c r="K15" s="52" t="s">
        <v>99</v>
      </c>
      <c r="L15" s="52">
        <v>52.08</v>
      </c>
      <c r="M15" s="80">
        <v>38.28</v>
      </c>
      <c r="N15" s="52">
        <v>8.6199999999999992</v>
      </c>
      <c r="O15" s="35">
        <v>13.89</v>
      </c>
      <c r="P15" s="116">
        <v>12.96</v>
      </c>
      <c r="Q15" s="38">
        <v>22.05</v>
      </c>
      <c r="R15" s="52">
        <v>14.57</v>
      </c>
    </row>
    <row r="16" spans="1:18" ht="14.45" customHeight="1">
      <c r="A16" s="3" t="s">
        <v>9</v>
      </c>
      <c r="B16" s="14"/>
      <c r="C16" s="28">
        <v>185</v>
      </c>
      <c r="D16" s="28">
        <v>358.75</v>
      </c>
      <c r="E16" s="95"/>
      <c r="F16" s="28">
        <v>210</v>
      </c>
      <c r="G16" s="38">
        <v>210</v>
      </c>
      <c r="H16" s="28" t="s">
        <v>85</v>
      </c>
      <c r="I16" s="95" t="s">
        <v>54</v>
      </c>
      <c r="J16" s="105" t="s">
        <v>91</v>
      </c>
      <c r="K16" s="38">
        <v>243.98</v>
      </c>
      <c r="L16" s="52" t="s">
        <v>54</v>
      </c>
      <c r="M16" s="80">
        <v>261.83999999999997</v>
      </c>
      <c r="N16" s="52"/>
      <c r="O16" s="35">
        <v>288.55</v>
      </c>
      <c r="P16" s="116">
        <v>218.51</v>
      </c>
      <c r="Q16" s="38" t="s">
        <v>89</v>
      </c>
      <c r="R16" s="81" t="s">
        <v>80</v>
      </c>
    </row>
    <row r="17" spans="1:18">
      <c r="A17" s="3" t="s">
        <v>28</v>
      </c>
      <c r="B17" s="14"/>
      <c r="C17" s="28">
        <v>22.2</v>
      </c>
      <c r="D17" s="28">
        <f>D16*0.12</f>
        <v>43.05</v>
      </c>
      <c r="E17" s="95">
        <f>E16*0.12</f>
        <v>0</v>
      </c>
      <c r="F17" s="28">
        <v>25.2</v>
      </c>
      <c r="G17" s="38">
        <v>25.2</v>
      </c>
      <c r="H17" s="28" t="s">
        <v>85</v>
      </c>
      <c r="I17" s="95" t="s">
        <v>54</v>
      </c>
      <c r="J17" s="105" t="s">
        <v>91</v>
      </c>
      <c r="K17" s="38" t="s">
        <v>99</v>
      </c>
      <c r="L17" s="52" t="s">
        <v>54</v>
      </c>
      <c r="M17" s="80">
        <v>31.42</v>
      </c>
      <c r="N17" s="52"/>
      <c r="O17" s="35">
        <v>34.630000000000003</v>
      </c>
      <c r="P17" s="116">
        <v>26.22</v>
      </c>
      <c r="Q17" s="38" t="s">
        <v>89</v>
      </c>
      <c r="R17" s="81" t="s">
        <v>80</v>
      </c>
    </row>
    <row r="18" spans="1:18" ht="14.45" customHeight="1">
      <c r="A18" s="3" t="s">
        <v>10</v>
      </c>
      <c r="B18" s="14"/>
      <c r="C18" s="28">
        <v>500</v>
      </c>
      <c r="D18" s="28">
        <f>372.9+305.1</f>
        <v>678</v>
      </c>
      <c r="E18" s="95" t="s">
        <v>54</v>
      </c>
      <c r="F18" s="28">
        <v>514</v>
      </c>
      <c r="G18" s="50">
        <v>312.83000000000004</v>
      </c>
      <c r="H18" s="100">
        <v>1337.59</v>
      </c>
      <c r="I18" s="95">
        <v>372</v>
      </c>
      <c r="J18" s="14">
        <v>1161</v>
      </c>
      <c r="K18" s="52">
        <v>1929.04</v>
      </c>
      <c r="L18" s="52" t="s">
        <v>54</v>
      </c>
      <c r="M18" s="41">
        <v>458.5</v>
      </c>
      <c r="N18" s="52"/>
      <c r="O18" s="35">
        <v>0</v>
      </c>
      <c r="P18" s="116">
        <v>975.62</v>
      </c>
      <c r="Q18" s="38">
        <v>678</v>
      </c>
      <c r="R18" s="52">
        <v>2432</v>
      </c>
    </row>
    <row r="19" spans="1:18" ht="14.45" customHeight="1">
      <c r="A19" s="3" t="s">
        <v>11</v>
      </c>
      <c r="B19" s="14"/>
      <c r="C19" s="28">
        <v>4780</v>
      </c>
      <c r="D19" s="28">
        <f>7009+46.65</f>
        <v>7055.65</v>
      </c>
      <c r="E19" s="95">
        <v>5878</v>
      </c>
      <c r="F19" s="28">
        <v>3629.04</v>
      </c>
      <c r="G19" s="50">
        <v>8586.44</v>
      </c>
      <c r="H19" s="100">
        <v>5780.83</v>
      </c>
      <c r="I19" s="95">
        <v>7009</v>
      </c>
      <c r="J19" s="14">
        <v>10422</v>
      </c>
      <c r="K19" s="52">
        <v>1887.39</v>
      </c>
      <c r="L19" s="52">
        <v>4227</v>
      </c>
      <c r="M19" s="41">
        <v>4710</v>
      </c>
      <c r="N19" s="52" t="s">
        <v>70</v>
      </c>
      <c r="O19" s="35">
        <v>5234</v>
      </c>
      <c r="P19" s="116">
        <v>6183.52</v>
      </c>
      <c r="Q19" s="38">
        <v>7044</v>
      </c>
      <c r="R19" s="52">
        <v>7102</v>
      </c>
    </row>
    <row r="20" spans="1:18" ht="14.45" customHeight="1">
      <c r="A20" s="3" t="s">
        <v>12</v>
      </c>
      <c r="B20" s="14"/>
      <c r="C20" s="28">
        <v>1041.2</v>
      </c>
      <c r="D20" s="28">
        <v>13174</v>
      </c>
      <c r="E20" s="95">
        <v>10680</v>
      </c>
      <c r="F20" s="28">
        <v>2445</v>
      </c>
      <c r="G20" s="50">
        <v>9866.42</v>
      </c>
      <c r="H20" s="100">
        <v>3274.78</v>
      </c>
      <c r="I20" s="95">
        <v>6010</v>
      </c>
      <c r="J20" s="14">
        <v>5415</v>
      </c>
      <c r="K20" s="52">
        <v>4170</v>
      </c>
      <c r="L20" s="52">
        <v>3119</v>
      </c>
      <c r="M20" s="41">
        <v>2850</v>
      </c>
      <c r="N20" s="55"/>
      <c r="O20" s="35">
        <v>4433.7700000000004</v>
      </c>
      <c r="P20" s="116">
        <v>7796.28</v>
      </c>
      <c r="Q20" s="38">
        <v>9656</v>
      </c>
      <c r="R20" s="52">
        <v>14000</v>
      </c>
    </row>
    <row r="21" spans="1:18" ht="14.45" customHeight="1">
      <c r="A21" s="3" t="s">
        <v>13</v>
      </c>
      <c r="B21" s="14"/>
      <c r="C21" s="28">
        <v>5413.8</v>
      </c>
      <c r="D21" s="28">
        <v>11478</v>
      </c>
      <c r="E21" s="95">
        <v>9854</v>
      </c>
      <c r="F21" s="28">
        <v>2326</v>
      </c>
      <c r="G21" s="50">
        <v>3693.4199999999996</v>
      </c>
      <c r="H21" s="100">
        <v>4015.71</v>
      </c>
      <c r="I21" s="95">
        <v>11478</v>
      </c>
      <c r="J21" s="14">
        <v>12258</v>
      </c>
      <c r="K21" s="52">
        <v>3328.67</v>
      </c>
      <c r="L21" s="52">
        <v>3097</v>
      </c>
      <c r="M21" s="41">
        <v>5343</v>
      </c>
      <c r="N21" s="55" t="s">
        <v>71</v>
      </c>
      <c r="O21" s="35">
        <v>5849.32</v>
      </c>
      <c r="P21" s="116">
        <v>4697.78</v>
      </c>
      <c r="Q21" s="38">
        <v>11478</v>
      </c>
      <c r="R21" s="52">
        <v>16823</v>
      </c>
    </row>
    <row r="22" spans="1:18">
      <c r="A22" s="147" t="s">
        <v>29</v>
      </c>
      <c r="B22" s="14"/>
      <c r="C22" s="28">
        <v>5677.8</v>
      </c>
      <c r="D22" s="28">
        <f>10835+528</f>
        <v>11363</v>
      </c>
      <c r="E22" s="28"/>
      <c r="F22" s="28">
        <v>250</v>
      </c>
      <c r="G22" s="50">
        <v>3094.8599999999997</v>
      </c>
      <c r="H22" s="121">
        <v>5655.04</v>
      </c>
      <c r="I22" s="95">
        <v>8353</v>
      </c>
      <c r="J22" s="14">
        <v>22914</v>
      </c>
      <c r="K22" s="52" t="s">
        <v>54</v>
      </c>
      <c r="L22" s="52"/>
      <c r="M22" s="41">
        <v>2419</v>
      </c>
      <c r="N22" s="55"/>
      <c r="O22" s="35">
        <v>6276</v>
      </c>
      <c r="P22" s="116">
        <v>10434.01</v>
      </c>
      <c r="Q22" s="38">
        <v>8772</v>
      </c>
      <c r="R22" s="52">
        <v>12391</v>
      </c>
    </row>
    <row r="23" spans="1:18">
      <c r="A23" s="147"/>
      <c r="B23" s="14"/>
      <c r="C23" s="28"/>
      <c r="D23" s="28"/>
      <c r="E23" s="28">
        <v>6467</v>
      </c>
      <c r="F23" s="28">
        <f>1552+2366.74</f>
        <v>3918.74</v>
      </c>
      <c r="G23" s="38"/>
      <c r="H23" s="122"/>
      <c r="I23" s="96"/>
      <c r="J23" s="151"/>
      <c r="K23" s="52" t="s">
        <v>54</v>
      </c>
      <c r="L23" s="53"/>
      <c r="M23" s="57"/>
      <c r="N23" s="61"/>
      <c r="O23" s="35"/>
      <c r="P23" s="116">
        <v>2000</v>
      </c>
      <c r="Q23" s="38"/>
      <c r="R23" s="52"/>
    </row>
    <row r="24" spans="1:18" ht="14.45" customHeight="1">
      <c r="A24" s="6" t="s">
        <v>30</v>
      </c>
      <c r="B24" s="14"/>
      <c r="C24" s="28">
        <v>2140</v>
      </c>
      <c r="D24" s="28">
        <f>1.63*2000</f>
        <v>3260</v>
      </c>
      <c r="E24" s="28" t="s">
        <v>54</v>
      </c>
      <c r="F24" s="28">
        <v>2340</v>
      </c>
      <c r="G24" s="38">
        <v>3260</v>
      </c>
      <c r="H24" s="28">
        <v>2080</v>
      </c>
      <c r="I24" s="95">
        <v>3260</v>
      </c>
      <c r="J24" s="14">
        <v>3340</v>
      </c>
      <c r="K24" s="52">
        <v>3225.77</v>
      </c>
      <c r="L24" s="52"/>
      <c r="M24" s="58"/>
      <c r="N24" s="62"/>
      <c r="O24" s="35">
        <v>0</v>
      </c>
      <c r="P24" s="113"/>
      <c r="Q24" s="38">
        <v>3260</v>
      </c>
      <c r="R24" s="52">
        <v>3260</v>
      </c>
    </row>
    <row r="25" spans="1:18" ht="15.75" thickBot="1">
      <c r="A25" s="142" t="s">
        <v>44</v>
      </c>
      <c r="B25" s="143"/>
      <c r="C25" s="28">
        <v>4455.3599999999997</v>
      </c>
      <c r="D25" s="28">
        <f>726.14+97.22+32.41+32.41*0.05+597.12+2856.59*0.05</f>
        <v>1597.34</v>
      </c>
      <c r="E25" s="28" t="s">
        <v>54</v>
      </c>
      <c r="F25" s="28">
        <v>365</v>
      </c>
      <c r="G25" s="49"/>
      <c r="H25" s="28">
        <v>556.91999999999996</v>
      </c>
      <c r="I25" s="49">
        <v>445.54</v>
      </c>
      <c r="J25" s="106">
        <v>889.08</v>
      </c>
      <c r="K25" s="28" t="s">
        <v>54</v>
      </c>
      <c r="L25" s="28" t="s">
        <v>54</v>
      </c>
      <c r="M25" s="28"/>
      <c r="N25" s="31"/>
      <c r="O25" s="35">
        <v>1483.84</v>
      </c>
      <c r="P25" s="35"/>
      <c r="Q25" s="35"/>
      <c r="R25" s="58" t="s">
        <v>81</v>
      </c>
    </row>
    <row r="26" spans="1:18" ht="20.100000000000001" customHeight="1" thickBot="1">
      <c r="A26" s="144" t="s">
        <v>14</v>
      </c>
      <c r="B26" s="145"/>
      <c r="C26" s="47" t="s">
        <v>60</v>
      </c>
      <c r="D26" s="47"/>
      <c r="E26" s="47"/>
      <c r="F26" s="27"/>
      <c r="G26" s="27"/>
      <c r="H26" s="27"/>
      <c r="I26" s="27"/>
      <c r="J26" s="27"/>
      <c r="K26" s="27"/>
      <c r="L26" s="27"/>
      <c r="M26" s="63"/>
      <c r="N26" s="65"/>
      <c r="O26" s="32"/>
      <c r="P26" s="32"/>
      <c r="Q26" s="32"/>
      <c r="R26" s="81"/>
    </row>
    <row r="27" spans="1:18" ht="25.5" customHeight="1">
      <c r="A27" s="136" t="s">
        <v>15</v>
      </c>
      <c r="B27" s="146"/>
      <c r="C27" s="123" t="s">
        <v>61</v>
      </c>
      <c r="D27" s="109"/>
      <c r="E27" s="94"/>
      <c r="F27" s="27"/>
      <c r="G27" s="27"/>
      <c r="H27" s="27"/>
      <c r="I27" s="27"/>
      <c r="J27" s="27"/>
      <c r="K27" s="27"/>
      <c r="L27" s="27"/>
      <c r="M27" s="63"/>
      <c r="N27" s="66"/>
      <c r="O27" s="32"/>
      <c r="P27" s="32"/>
      <c r="Q27" s="32"/>
      <c r="R27" s="81"/>
    </row>
    <row r="28" spans="1:18">
      <c r="A28" s="3"/>
      <c r="B28" s="9"/>
      <c r="C28" s="124"/>
      <c r="D28" s="109"/>
      <c r="E28" s="94"/>
      <c r="F28" s="27"/>
      <c r="G28" s="27"/>
      <c r="H28" s="27"/>
      <c r="I28" s="27"/>
      <c r="J28" s="27"/>
      <c r="K28" s="27"/>
      <c r="L28" s="27"/>
      <c r="M28" s="63"/>
      <c r="N28" s="66"/>
      <c r="O28" s="32"/>
      <c r="P28" s="32"/>
      <c r="Q28" s="32"/>
      <c r="R28" s="81"/>
    </row>
    <row r="29" spans="1:18">
      <c r="A29" s="3" t="s">
        <v>5</v>
      </c>
      <c r="B29" s="14"/>
      <c r="C29" s="28">
        <v>494</v>
      </c>
      <c r="D29" s="28">
        <v>1069.46</v>
      </c>
      <c r="E29" s="95">
        <v>706.29</v>
      </c>
      <c r="F29" s="28">
        <v>464.1</v>
      </c>
      <c r="G29" s="38">
        <v>490.47</v>
      </c>
      <c r="H29" s="97">
        <v>530.58000000000004</v>
      </c>
      <c r="I29" s="28">
        <v>592.35</v>
      </c>
      <c r="J29" s="14">
        <v>481.5</v>
      </c>
      <c r="K29" s="38">
        <v>498</v>
      </c>
      <c r="L29" s="28">
        <v>474.14</v>
      </c>
      <c r="M29" s="64">
        <v>504.58</v>
      </c>
      <c r="N29" s="78">
        <v>709.66</v>
      </c>
      <c r="O29" s="34">
        <v>484.4</v>
      </c>
      <c r="P29" s="116">
        <v>449.4</v>
      </c>
      <c r="Q29" s="95">
        <v>499.8</v>
      </c>
      <c r="R29" s="52">
        <v>596.58000000000004</v>
      </c>
    </row>
    <row r="30" spans="1:18">
      <c r="A30" s="3" t="s">
        <v>16</v>
      </c>
      <c r="B30" s="14"/>
      <c r="C30" s="28">
        <v>516.72</v>
      </c>
      <c r="D30" s="28">
        <f>D29*0.7</f>
        <v>748.62199999999996</v>
      </c>
      <c r="E30" s="95">
        <v>459.09</v>
      </c>
      <c r="F30" s="28">
        <v>301.67</v>
      </c>
      <c r="G30" s="38">
        <v>490.47</v>
      </c>
      <c r="H30" s="97">
        <v>344.87</v>
      </c>
      <c r="I30" s="28">
        <v>385.03</v>
      </c>
      <c r="J30" s="14">
        <v>312.98</v>
      </c>
      <c r="K30" s="38">
        <v>323.7</v>
      </c>
      <c r="L30" s="28">
        <v>308.19</v>
      </c>
      <c r="M30" s="64">
        <v>327.98</v>
      </c>
      <c r="N30" s="78">
        <v>461.28</v>
      </c>
      <c r="O30" s="34">
        <v>363.3</v>
      </c>
      <c r="P30" s="116">
        <v>292.11</v>
      </c>
      <c r="Q30" s="95">
        <v>349.86</v>
      </c>
      <c r="R30" s="52">
        <v>596.58000000000004</v>
      </c>
    </row>
    <row r="31" spans="1:18">
      <c r="A31" s="3" t="s">
        <v>17</v>
      </c>
      <c r="B31" s="14"/>
      <c r="C31" s="28">
        <v>59.28</v>
      </c>
      <c r="D31" s="28">
        <f>D29*0.12</f>
        <v>128.33519999999999</v>
      </c>
      <c r="E31" s="95">
        <f>E29*0.12</f>
        <v>84.754799999999989</v>
      </c>
      <c r="F31" s="28">
        <v>55.69</v>
      </c>
      <c r="G31" s="38">
        <v>58.86</v>
      </c>
      <c r="H31" s="97">
        <v>63.66</v>
      </c>
      <c r="I31" s="28">
        <v>71.08</v>
      </c>
      <c r="J31" s="14">
        <v>57.78</v>
      </c>
      <c r="K31" s="38">
        <v>59.76</v>
      </c>
      <c r="L31" s="28" t="s">
        <v>78</v>
      </c>
      <c r="M31" s="64">
        <v>60.55</v>
      </c>
      <c r="N31" s="78">
        <v>85.16</v>
      </c>
      <c r="O31" s="34">
        <v>58.13</v>
      </c>
      <c r="P31" s="116">
        <v>53.93</v>
      </c>
      <c r="Q31" s="95">
        <v>59.98</v>
      </c>
      <c r="R31" s="52">
        <v>71.59</v>
      </c>
    </row>
    <row r="32" spans="1:18" ht="15.75" thickBot="1">
      <c r="A32" s="8" t="s">
        <v>44</v>
      </c>
      <c r="B32" s="10"/>
      <c r="C32" s="51">
        <v>600</v>
      </c>
      <c r="D32" s="51">
        <v>238.27</v>
      </c>
      <c r="E32" s="51"/>
      <c r="F32" s="51"/>
      <c r="G32" s="51"/>
      <c r="H32" s="28">
        <v>75</v>
      </c>
      <c r="I32" s="51" t="s">
        <v>54</v>
      </c>
      <c r="J32" s="151">
        <v>0</v>
      </c>
      <c r="K32" s="28" t="s">
        <v>54</v>
      </c>
      <c r="L32" s="51" t="s">
        <v>54</v>
      </c>
      <c r="M32" s="83">
        <v>0</v>
      </c>
      <c r="N32" s="77" t="s">
        <v>72</v>
      </c>
      <c r="O32" s="75">
        <v>90</v>
      </c>
      <c r="P32" s="75"/>
      <c r="Q32" s="75"/>
      <c r="R32" s="84"/>
    </row>
    <row r="33" spans="1:18" ht="20.100000000000001" customHeight="1" thickBot="1">
      <c r="A33" s="133" t="s">
        <v>42</v>
      </c>
      <c r="B33" s="134"/>
      <c r="C33" s="47" t="s">
        <v>60</v>
      </c>
      <c r="D33" s="47"/>
      <c r="E33" s="47"/>
      <c r="F33" s="27"/>
      <c r="G33" s="27"/>
      <c r="H33" s="27"/>
      <c r="I33" s="27"/>
      <c r="J33" s="27"/>
      <c r="K33" s="27"/>
      <c r="L33" s="27"/>
      <c r="M33" s="40"/>
      <c r="N33" s="48"/>
      <c r="O33" s="32"/>
      <c r="P33" s="32"/>
      <c r="Q33" s="32"/>
      <c r="R33" s="81"/>
    </row>
    <row r="34" spans="1:18" ht="25.5" customHeight="1">
      <c r="A34" s="5" t="s">
        <v>46</v>
      </c>
      <c r="B34" s="11"/>
      <c r="C34" s="123" t="s">
        <v>62</v>
      </c>
      <c r="D34" s="27">
        <v>1228670.8</v>
      </c>
      <c r="E34" s="94"/>
      <c r="F34" s="27"/>
      <c r="G34" s="27"/>
      <c r="H34" s="27"/>
      <c r="I34" s="27"/>
      <c r="J34" s="27"/>
      <c r="K34" s="27"/>
      <c r="L34" s="27"/>
      <c r="M34" s="40"/>
      <c r="N34" s="48"/>
      <c r="O34" s="32"/>
      <c r="P34" s="32"/>
      <c r="Q34" s="32"/>
      <c r="R34" s="81"/>
    </row>
    <row r="35" spans="1:18">
      <c r="A35" s="3" t="s">
        <v>18</v>
      </c>
      <c r="B35" s="9"/>
      <c r="C35" s="123"/>
      <c r="D35" s="109"/>
      <c r="E35" s="94"/>
      <c r="F35" s="27"/>
      <c r="G35" s="27"/>
      <c r="H35" s="27"/>
      <c r="I35" s="27"/>
      <c r="J35" s="27"/>
      <c r="K35" s="27"/>
      <c r="L35" s="27"/>
      <c r="M35" s="40"/>
      <c r="N35" s="48"/>
      <c r="O35" s="32"/>
      <c r="P35" s="32"/>
      <c r="Q35" s="32"/>
      <c r="R35" s="81"/>
    </row>
    <row r="36" spans="1:18" ht="45" customHeight="1">
      <c r="A36" s="127" t="s">
        <v>40</v>
      </c>
      <c r="B36" s="128"/>
      <c r="C36" s="123"/>
      <c r="D36" s="109"/>
      <c r="E36" s="94"/>
      <c r="F36" s="27"/>
      <c r="G36" s="27"/>
      <c r="H36" s="27"/>
      <c r="I36" s="27"/>
      <c r="J36" s="27"/>
      <c r="K36" s="27"/>
      <c r="L36" s="27"/>
      <c r="M36" s="40"/>
      <c r="N36" s="48"/>
      <c r="O36" s="32"/>
      <c r="P36" s="32"/>
      <c r="Q36" s="32"/>
      <c r="R36" s="81"/>
    </row>
    <row r="37" spans="1:18" ht="65.099999999999994" customHeight="1">
      <c r="A37" s="127" t="s">
        <v>19</v>
      </c>
      <c r="B37" s="128"/>
      <c r="C37" s="123"/>
      <c r="D37" s="109"/>
      <c r="E37" s="94"/>
      <c r="F37" s="27"/>
      <c r="G37" s="27"/>
      <c r="H37" s="27"/>
      <c r="I37" s="27"/>
      <c r="J37" s="27"/>
      <c r="K37" s="27"/>
      <c r="L37" s="27"/>
      <c r="M37" s="40"/>
      <c r="N37" s="48"/>
      <c r="O37" s="32"/>
      <c r="P37" s="32"/>
      <c r="Q37" s="32"/>
      <c r="R37" s="81"/>
    </row>
    <row r="38" spans="1:18" ht="45" customHeight="1">
      <c r="A38" s="127" t="s">
        <v>20</v>
      </c>
      <c r="B38" s="128"/>
      <c r="C38" s="123"/>
      <c r="D38" s="109"/>
      <c r="E38" s="94"/>
      <c r="F38" s="27"/>
      <c r="G38" s="27"/>
      <c r="H38" s="27"/>
      <c r="I38" s="27"/>
      <c r="J38" s="27"/>
      <c r="K38" s="27"/>
      <c r="L38" s="27"/>
      <c r="M38" s="63"/>
      <c r="N38" s="68"/>
      <c r="O38" s="32"/>
      <c r="P38" s="32"/>
      <c r="Q38" s="32"/>
      <c r="R38" s="81"/>
    </row>
    <row r="39" spans="1:18" ht="45" customHeight="1">
      <c r="A39" s="127" t="s">
        <v>39</v>
      </c>
      <c r="B39" s="128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63"/>
      <c r="N39" s="68"/>
      <c r="O39" s="32"/>
      <c r="P39" s="32"/>
      <c r="Q39" s="32"/>
      <c r="R39" s="81"/>
    </row>
    <row r="40" spans="1:18" ht="15" customHeight="1">
      <c r="A40" s="3"/>
      <c r="B40" s="9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63"/>
      <c r="N40" s="68"/>
      <c r="O40" s="32"/>
      <c r="P40" s="32"/>
      <c r="Q40" s="32"/>
      <c r="R40" s="81"/>
    </row>
    <row r="41" spans="1:18" ht="15" customHeight="1">
      <c r="A41" s="3" t="s">
        <v>5</v>
      </c>
      <c r="B41" s="14"/>
      <c r="C41" s="28">
        <v>5258.56</v>
      </c>
      <c r="D41" s="28">
        <v>8792.5</v>
      </c>
      <c r="E41" s="38">
        <v>8280.49</v>
      </c>
      <c r="F41" s="28">
        <v>6685.35</v>
      </c>
      <c r="G41" s="52">
        <v>5589.68</v>
      </c>
      <c r="H41" s="152">
        <v>9241.5</v>
      </c>
      <c r="I41" s="28">
        <v>5827.5</v>
      </c>
      <c r="J41" s="150">
        <v>5232.5</v>
      </c>
      <c r="K41" s="38">
        <v>5167.97</v>
      </c>
      <c r="L41" s="28">
        <v>5213.59</v>
      </c>
      <c r="M41" s="67">
        <v>6032.43</v>
      </c>
      <c r="N41" s="79">
        <v>8162.23</v>
      </c>
      <c r="O41" s="34">
        <v>5204.53</v>
      </c>
      <c r="P41" s="116">
        <v>6769.4</v>
      </c>
      <c r="Q41" s="38">
        <v>5226.3100000000004</v>
      </c>
      <c r="R41" s="52">
        <v>7001.43</v>
      </c>
    </row>
    <row r="42" spans="1:18">
      <c r="A42" s="3" t="s">
        <v>21</v>
      </c>
      <c r="B42" s="14"/>
      <c r="C42" s="28">
        <v>5500.45</v>
      </c>
      <c r="D42" s="28">
        <f>D41*0.7</f>
        <v>6154.75</v>
      </c>
      <c r="E42" s="38">
        <v>5382.32</v>
      </c>
      <c r="F42" s="28">
        <v>4346.13</v>
      </c>
      <c r="G42" s="52">
        <v>5589.68</v>
      </c>
      <c r="H42" s="152">
        <v>7855.27</v>
      </c>
      <c r="I42" s="28">
        <v>3787.88</v>
      </c>
      <c r="J42" s="150">
        <v>3401.13</v>
      </c>
      <c r="K42" s="38" t="s">
        <v>100</v>
      </c>
      <c r="L42" s="28">
        <v>3388.83</v>
      </c>
      <c r="M42" s="67">
        <v>3921.08</v>
      </c>
      <c r="N42" s="79">
        <v>5305.45</v>
      </c>
      <c r="O42" s="34">
        <v>3903.4</v>
      </c>
      <c r="P42" s="116">
        <v>5753.99</v>
      </c>
      <c r="Q42" s="38">
        <v>3658.42</v>
      </c>
      <c r="R42" s="52">
        <v>7001.43</v>
      </c>
    </row>
    <row r="43" spans="1:18">
      <c r="A43" s="3" t="s">
        <v>22</v>
      </c>
      <c r="B43" s="14"/>
      <c r="C43" s="28">
        <v>2103.42</v>
      </c>
      <c r="D43" s="28">
        <f>D41*0.45</f>
        <v>3956.625</v>
      </c>
      <c r="E43" s="38">
        <v>3312.2</v>
      </c>
      <c r="F43" s="28">
        <v>2674.54</v>
      </c>
      <c r="G43" s="52">
        <v>5589.68</v>
      </c>
      <c r="H43" s="152">
        <v>5544.9</v>
      </c>
      <c r="I43" s="28">
        <v>2331</v>
      </c>
      <c r="J43" s="150">
        <v>2093</v>
      </c>
      <c r="K43" s="38" t="s">
        <v>101</v>
      </c>
      <c r="L43" s="28">
        <v>2085.44</v>
      </c>
      <c r="M43" s="67">
        <v>3016.22</v>
      </c>
      <c r="N43" s="79">
        <v>3264.89</v>
      </c>
      <c r="O43" s="34">
        <v>2081.81</v>
      </c>
      <c r="P43" s="116">
        <v>6769.4</v>
      </c>
      <c r="Q43" s="38">
        <v>2351.84</v>
      </c>
      <c r="R43" s="52">
        <v>4901</v>
      </c>
    </row>
    <row r="44" spans="1:18">
      <c r="A44" s="3" t="s">
        <v>17</v>
      </c>
      <c r="B44" s="14"/>
      <c r="C44" s="28">
        <v>883.44</v>
      </c>
      <c r="D44" s="28">
        <f>1055.1</f>
        <v>1055.0999999999999</v>
      </c>
      <c r="E44" s="38">
        <f>E41*0.12</f>
        <v>993.65879999999993</v>
      </c>
      <c r="F44" s="28">
        <v>802.36</v>
      </c>
      <c r="G44" s="52">
        <v>670.76</v>
      </c>
      <c r="H44" s="152">
        <v>1108.98</v>
      </c>
      <c r="I44" s="28">
        <v>699.3</v>
      </c>
      <c r="J44" s="150">
        <v>627.9</v>
      </c>
      <c r="K44" s="38">
        <v>937.55</v>
      </c>
      <c r="L44" s="28">
        <v>625.63</v>
      </c>
      <c r="M44" s="67">
        <v>723.89</v>
      </c>
      <c r="N44" s="79">
        <v>979.47</v>
      </c>
      <c r="O44" s="34">
        <v>624.54</v>
      </c>
      <c r="P44" s="116">
        <v>812.33</v>
      </c>
      <c r="Q44" s="38">
        <v>627.16</v>
      </c>
      <c r="R44" s="52">
        <v>840.17</v>
      </c>
    </row>
    <row r="45" spans="1:18">
      <c r="A45" s="3" t="s">
        <v>7</v>
      </c>
      <c r="B45" s="14"/>
      <c r="C45" s="28">
        <v>2089.25</v>
      </c>
      <c r="D45" s="28">
        <f>10*(27.07+27.07+27.07+27.07+27.07+27.07+27.07+27.07)+2*27.07+70.63+58.23+70.63+35.33+70.63+58.23</f>
        <v>2583.42</v>
      </c>
      <c r="E45" s="38">
        <f>3565.25+323.26+323.26+323.26</f>
        <v>4535.0300000000007</v>
      </c>
      <c r="F45" s="28">
        <v>1895</v>
      </c>
      <c r="G45" s="52">
        <v>2480</v>
      </c>
      <c r="H45" s="153">
        <v>2875.84</v>
      </c>
      <c r="I45" s="28">
        <v>1278.92</v>
      </c>
      <c r="J45" s="150">
        <v>2137.75</v>
      </c>
      <c r="K45" s="38">
        <v>394.46</v>
      </c>
      <c r="L45" s="28">
        <v>5354</v>
      </c>
      <c r="M45" s="67">
        <v>3810.76</v>
      </c>
      <c r="N45" s="79"/>
      <c r="O45" s="34">
        <v>3043.05</v>
      </c>
      <c r="P45" s="116">
        <v>1629.4</v>
      </c>
      <c r="Q45" s="118">
        <v>2625</v>
      </c>
      <c r="R45" s="52">
        <v>3068.5</v>
      </c>
    </row>
    <row r="46" spans="1:18">
      <c r="A46" s="3" t="s">
        <v>17</v>
      </c>
      <c r="B46" s="14"/>
      <c r="C46" s="28">
        <v>250.71</v>
      </c>
      <c r="D46" s="28">
        <f>D45*0.12</f>
        <v>310.0104</v>
      </c>
      <c r="E46" s="38">
        <f>E45*0.12</f>
        <v>544.20360000000005</v>
      </c>
      <c r="F46" s="28">
        <v>227.4</v>
      </c>
      <c r="G46" s="52">
        <v>297.60000000000002</v>
      </c>
      <c r="H46" s="153">
        <v>265.45999999999998</v>
      </c>
      <c r="I46" s="28">
        <v>153.47</v>
      </c>
      <c r="J46" s="150">
        <v>256.52999999999997</v>
      </c>
      <c r="K46" s="38" t="s">
        <v>99</v>
      </c>
      <c r="L46" s="28">
        <v>642.48</v>
      </c>
      <c r="M46" s="67">
        <v>251.33</v>
      </c>
      <c r="N46" s="79"/>
      <c r="O46" s="34">
        <v>365.17</v>
      </c>
      <c r="P46" s="116">
        <v>195.53</v>
      </c>
      <c r="Q46" s="50">
        <v>315</v>
      </c>
      <c r="R46" s="52">
        <v>368.22</v>
      </c>
    </row>
    <row r="47" spans="1:18" ht="28.5">
      <c r="A47" s="3" t="s">
        <v>23</v>
      </c>
      <c r="B47" s="14"/>
      <c r="C47" s="28">
        <v>320</v>
      </c>
      <c r="D47" s="28">
        <v>971.05</v>
      </c>
      <c r="E47" s="38">
        <v>685.08</v>
      </c>
      <c r="F47" s="28">
        <v>267.85000000000002</v>
      </c>
      <c r="G47" s="52">
        <v>434</v>
      </c>
      <c r="H47" s="153">
        <v>399.01</v>
      </c>
      <c r="I47" s="28">
        <v>112.6</v>
      </c>
      <c r="J47" s="150">
        <v>267.14999999999998</v>
      </c>
      <c r="K47" s="38">
        <v>376.5</v>
      </c>
      <c r="L47" s="28">
        <v>11766.34</v>
      </c>
      <c r="M47" s="67">
        <v>307.58</v>
      </c>
      <c r="N47" s="79">
        <v>125.42</v>
      </c>
      <c r="O47" s="34">
        <v>306.14999999999998</v>
      </c>
      <c r="P47" s="116">
        <v>254.4</v>
      </c>
      <c r="Q47" s="38">
        <v>927.15</v>
      </c>
      <c r="R47" s="52">
        <v>423.62</v>
      </c>
    </row>
    <row r="48" spans="1:18">
      <c r="A48" s="3" t="s">
        <v>17</v>
      </c>
      <c r="B48" s="14"/>
      <c r="C48" s="28">
        <v>38.4</v>
      </c>
      <c r="D48" s="28">
        <f>D47*0.12</f>
        <v>116.526</v>
      </c>
      <c r="E48" s="38">
        <v>82.21</v>
      </c>
      <c r="F48" s="28">
        <v>32.14</v>
      </c>
      <c r="G48" s="52">
        <v>52.08</v>
      </c>
      <c r="H48" s="153">
        <v>38.299999999999997</v>
      </c>
      <c r="I48" s="28">
        <v>13.51</v>
      </c>
      <c r="J48" s="150">
        <v>32.06</v>
      </c>
      <c r="K48" s="38" t="s">
        <v>99</v>
      </c>
      <c r="L48" s="28">
        <v>1411.96</v>
      </c>
      <c r="M48" s="67">
        <v>36.909999999999997</v>
      </c>
      <c r="N48" s="79">
        <v>15.05</v>
      </c>
      <c r="O48" s="34">
        <v>36.74</v>
      </c>
      <c r="P48" s="116">
        <v>30.53</v>
      </c>
      <c r="Q48" s="38">
        <v>111.26</v>
      </c>
      <c r="R48" s="52">
        <v>50.83</v>
      </c>
    </row>
    <row r="49" spans="1:18">
      <c r="A49" s="3" t="s">
        <v>9</v>
      </c>
      <c r="B49" s="14"/>
      <c r="C49" s="28">
        <v>1550</v>
      </c>
      <c r="D49" s="28">
        <v>1412.05</v>
      </c>
      <c r="E49" s="38">
        <f>(10*227.01)+(100*16.35)</f>
        <v>3905.1000000000004</v>
      </c>
      <c r="F49" s="28">
        <v>1300</v>
      </c>
      <c r="G49" s="52">
        <v>1300</v>
      </c>
      <c r="H49" s="152" t="s">
        <v>85</v>
      </c>
      <c r="I49" s="28" t="s">
        <v>54</v>
      </c>
      <c r="J49" s="105" t="s">
        <v>91</v>
      </c>
      <c r="K49" s="38">
        <v>1799</v>
      </c>
      <c r="L49" s="28" t="s">
        <v>54</v>
      </c>
      <c r="M49" s="67">
        <v>1001</v>
      </c>
      <c r="N49" s="70"/>
      <c r="O49" s="34">
        <v>2159</v>
      </c>
      <c r="P49" s="116">
        <v>1910.9</v>
      </c>
      <c r="Q49" s="38" t="s">
        <v>89</v>
      </c>
      <c r="R49" s="52" t="s">
        <v>80</v>
      </c>
    </row>
    <row r="50" spans="1:18">
      <c r="A50" s="3" t="s">
        <v>17</v>
      </c>
      <c r="B50" s="14"/>
      <c r="C50" s="28">
        <v>186</v>
      </c>
      <c r="D50" s="28">
        <f>D49*0.12</f>
        <v>169.446</v>
      </c>
      <c r="E50" s="38">
        <f>E49*0.12</f>
        <v>468.61200000000002</v>
      </c>
      <c r="F50" s="28">
        <v>156</v>
      </c>
      <c r="G50" s="52">
        <v>156</v>
      </c>
      <c r="H50" s="152" t="s">
        <v>85</v>
      </c>
      <c r="I50" s="28" t="s">
        <v>54</v>
      </c>
      <c r="J50" s="105" t="s">
        <v>91</v>
      </c>
      <c r="K50" s="38" t="s">
        <v>99</v>
      </c>
      <c r="L50" s="28" t="s">
        <v>54</v>
      </c>
      <c r="M50" s="67">
        <v>184.8</v>
      </c>
      <c r="N50" s="71"/>
      <c r="O50" s="34">
        <v>259.08</v>
      </c>
      <c r="P50" s="116">
        <v>229.3</v>
      </c>
      <c r="Q50" s="38" t="s">
        <v>89</v>
      </c>
      <c r="R50" s="52" t="s">
        <v>80</v>
      </c>
    </row>
    <row r="51" spans="1:18">
      <c r="A51" s="3" t="s">
        <v>10</v>
      </c>
      <c r="B51" s="14"/>
      <c r="C51" s="28">
        <v>1600</v>
      </c>
      <c r="D51" s="28">
        <f>(372.9+305.1+1477)*8</f>
        <v>17240</v>
      </c>
      <c r="E51" s="38" t="s">
        <v>54</v>
      </c>
      <c r="F51" s="28">
        <v>1370.67</v>
      </c>
      <c r="G51" s="53">
        <v>1001.04</v>
      </c>
      <c r="H51" s="154" t="s">
        <v>86</v>
      </c>
      <c r="I51" s="28">
        <v>2051.5100000000002</v>
      </c>
      <c r="J51" s="150">
        <v>7310</v>
      </c>
      <c r="K51" s="38" t="s">
        <v>54</v>
      </c>
      <c r="L51" s="28" t="s">
        <v>54</v>
      </c>
      <c r="M51" s="67">
        <v>1048</v>
      </c>
      <c r="N51" s="69"/>
      <c r="O51" s="35">
        <v>0</v>
      </c>
      <c r="P51" s="116">
        <v>2500</v>
      </c>
      <c r="Q51" s="50">
        <v>6780</v>
      </c>
      <c r="R51" s="52">
        <v>7280</v>
      </c>
    </row>
    <row r="52" spans="1:18">
      <c r="A52" s="3" t="s">
        <v>11</v>
      </c>
      <c r="B52" s="14"/>
      <c r="C52" s="28">
        <v>19120</v>
      </c>
      <c r="D52" s="28">
        <f>7009*8+59.98</f>
        <v>56131.98</v>
      </c>
      <c r="E52" s="38">
        <v>31460</v>
      </c>
      <c r="F52" s="28">
        <v>22488.799999999999</v>
      </c>
      <c r="G52" s="53">
        <v>44649.49</v>
      </c>
      <c r="H52" s="154" t="s">
        <v>86</v>
      </c>
      <c r="I52" s="28">
        <v>70090</v>
      </c>
      <c r="J52" s="150">
        <v>34738</v>
      </c>
      <c r="K52" s="38" t="s">
        <v>54</v>
      </c>
      <c r="L52" s="28">
        <v>42270</v>
      </c>
      <c r="M52" s="67">
        <v>26990</v>
      </c>
      <c r="N52" s="69" t="s">
        <v>76</v>
      </c>
      <c r="O52" s="35">
        <v>17429</v>
      </c>
      <c r="P52" s="116">
        <v>17758</v>
      </c>
      <c r="Q52" s="50">
        <v>70090</v>
      </c>
      <c r="R52" s="52">
        <v>53290</v>
      </c>
    </row>
    <row r="53" spans="1:18">
      <c r="A53" s="3" t="s">
        <v>12</v>
      </c>
      <c r="B53" s="14"/>
      <c r="C53" s="28">
        <v>10412</v>
      </c>
      <c r="D53" s="28">
        <f>10592*8</f>
        <v>84736</v>
      </c>
      <c r="E53" s="38">
        <v>76610</v>
      </c>
      <c r="F53" s="28">
        <v>18340</v>
      </c>
      <c r="G53" s="53">
        <v>70123.820000000007</v>
      </c>
      <c r="H53" s="154" t="s">
        <v>86</v>
      </c>
      <c r="I53" s="28">
        <v>60100</v>
      </c>
      <c r="J53" s="150">
        <v>50490</v>
      </c>
      <c r="K53" s="38" t="s">
        <v>54</v>
      </c>
      <c r="L53" s="28">
        <v>31790</v>
      </c>
      <c r="M53" s="67">
        <v>25780</v>
      </c>
      <c r="N53" s="69"/>
      <c r="O53" s="35">
        <v>41258.699999999997</v>
      </c>
      <c r="P53" s="116">
        <v>44410</v>
      </c>
      <c r="Q53" s="50">
        <v>71970</v>
      </c>
      <c r="R53" s="52">
        <v>94040</v>
      </c>
    </row>
    <row r="54" spans="1:18">
      <c r="A54" s="3" t="s">
        <v>13</v>
      </c>
      <c r="B54" s="14"/>
      <c r="C54" s="28">
        <v>40603.5</v>
      </c>
      <c r="D54" s="28">
        <f>7510*8</f>
        <v>60080</v>
      </c>
      <c r="E54" s="38">
        <v>25700</v>
      </c>
      <c r="F54" s="28">
        <v>41420</v>
      </c>
      <c r="G54" s="53">
        <v>26398.33</v>
      </c>
      <c r="H54" s="154" t="s">
        <v>86</v>
      </c>
      <c r="I54" s="28">
        <v>75100</v>
      </c>
      <c r="J54" s="150">
        <v>69350</v>
      </c>
      <c r="K54" s="38" t="s">
        <v>54</v>
      </c>
      <c r="L54" s="28">
        <v>33694.5</v>
      </c>
      <c r="M54" s="67">
        <v>37310</v>
      </c>
      <c r="N54" s="69"/>
      <c r="O54" s="35">
        <v>29831.53</v>
      </c>
      <c r="P54" s="116">
        <v>21945</v>
      </c>
      <c r="Q54" s="50">
        <v>68660</v>
      </c>
      <c r="R54" s="52">
        <v>115750</v>
      </c>
    </row>
    <row r="55" spans="1:18">
      <c r="A55" s="3" t="s">
        <v>32</v>
      </c>
      <c r="B55" s="14"/>
      <c r="C55" s="28">
        <v>22711.200000000001</v>
      </c>
      <c r="D55" s="28">
        <f>54173+3950+1426</f>
        <v>59549</v>
      </c>
      <c r="E55" s="38">
        <v>16010</v>
      </c>
      <c r="F55" s="28">
        <v>17144.990000000002</v>
      </c>
      <c r="G55" s="53">
        <v>15847.85</v>
      </c>
      <c r="H55" s="154" t="s">
        <v>86</v>
      </c>
      <c r="I55" s="28">
        <v>41766</v>
      </c>
      <c r="J55" s="150">
        <v>76302</v>
      </c>
      <c r="K55" s="38" t="s">
        <v>54</v>
      </c>
      <c r="L55" s="28" t="s">
        <v>54</v>
      </c>
      <c r="M55" s="67">
        <v>12280</v>
      </c>
      <c r="N55" s="69"/>
      <c r="O55" s="35">
        <v>20899</v>
      </c>
      <c r="P55" s="116">
        <v>31616</v>
      </c>
      <c r="Q55" s="50">
        <v>43701</v>
      </c>
      <c r="R55" s="52">
        <v>61956</v>
      </c>
    </row>
    <row r="56" spans="1:18">
      <c r="A56" s="4" t="s">
        <v>30</v>
      </c>
      <c r="B56" s="14"/>
      <c r="C56" s="28">
        <v>8560</v>
      </c>
      <c r="D56" s="28">
        <f>1.63*8000</f>
        <v>13040</v>
      </c>
      <c r="E56" s="28" t="s">
        <v>54</v>
      </c>
      <c r="F56" s="28">
        <v>4400</v>
      </c>
      <c r="G56" s="52">
        <v>13040</v>
      </c>
      <c r="H56" s="152">
        <v>8320</v>
      </c>
      <c r="I56" s="28">
        <v>6560</v>
      </c>
      <c r="J56" s="150">
        <v>13360</v>
      </c>
      <c r="K56" s="38">
        <v>130401.63</v>
      </c>
      <c r="L56" s="28">
        <v>12062</v>
      </c>
      <c r="M56" s="67">
        <v>6297.6</v>
      </c>
      <c r="N56" s="69"/>
      <c r="O56" s="35">
        <v>0</v>
      </c>
      <c r="P56" s="116">
        <v>8000</v>
      </c>
      <c r="Q56" s="119">
        <v>13040</v>
      </c>
      <c r="R56" s="52">
        <v>6240</v>
      </c>
    </row>
    <row r="57" spans="1:18" ht="15.75" thickBot="1">
      <c r="A57" s="8" t="s">
        <v>44</v>
      </c>
      <c r="B57" s="15"/>
      <c r="C57" s="51">
        <v>14743.68</v>
      </c>
      <c r="D57" s="51">
        <v>2120.81</v>
      </c>
      <c r="E57" s="51" t="s">
        <v>54</v>
      </c>
      <c r="F57" s="51"/>
      <c r="G57" s="51"/>
      <c r="H57" s="152">
        <v>1842.96</v>
      </c>
      <c r="I57" s="28">
        <v>1474.37</v>
      </c>
      <c r="J57" s="105">
        <v>3914.08</v>
      </c>
      <c r="K57" s="28" t="s">
        <v>54</v>
      </c>
      <c r="L57" s="28" t="s">
        <v>54</v>
      </c>
      <c r="M57" s="73" t="s">
        <v>68</v>
      </c>
      <c r="N57" s="74" t="s">
        <v>73</v>
      </c>
      <c r="O57" s="75">
        <v>4210.92</v>
      </c>
      <c r="P57" s="75"/>
      <c r="Q57" s="75"/>
      <c r="R57" s="58" t="s">
        <v>82</v>
      </c>
    </row>
    <row r="58" spans="1:18" ht="20.100000000000001" customHeight="1" thickBot="1">
      <c r="A58" s="133" t="s">
        <v>41</v>
      </c>
      <c r="B58" s="134"/>
      <c r="C58" s="47" t="s">
        <v>60</v>
      </c>
      <c r="D58" s="47"/>
      <c r="E58" s="47"/>
      <c r="F58" s="27"/>
      <c r="G58" s="27"/>
      <c r="H58" s="27"/>
      <c r="I58" s="27"/>
      <c r="J58" s="27"/>
      <c r="K58" s="27"/>
      <c r="L58" s="27"/>
      <c r="M58" s="40"/>
      <c r="N58" s="48"/>
      <c r="O58" s="32"/>
      <c r="P58" s="32"/>
      <c r="Q58" s="32"/>
      <c r="R58" s="81"/>
    </row>
    <row r="59" spans="1:18" ht="25.5" customHeight="1">
      <c r="A59" s="136" t="s">
        <v>48</v>
      </c>
      <c r="B59" s="137"/>
      <c r="C59" s="123" t="s">
        <v>63</v>
      </c>
      <c r="D59" s="109"/>
      <c r="E59" s="94"/>
      <c r="F59" s="27"/>
      <c r="G59" s="27"/>
      <c r="H59" s="27"/>
      <c r="I59" s="27"/>
      <c r="J59" s="27"/>
      <c r="K59" s="27"/>
      <c r="L59" s="27"/>
      <c r="M59" s="40"/>
      <c r="N59" s="48"/>
      <c r="O59" s="32"/>
      <c r="P59" s="32"/>
      <c r="Q59" s="32"/>
      <c r="R59" s="81"/>
    </row>
    <row r="60" spans="1:18" ht="24.95" customHeight="1">
      <c r="A60" s="127" t="s">
        <v>47</v>
      </c>
      <c r="B60" s="128"/>
      <c r="C60" s="123"/>
      <c r="D60" s="109"/>
      <c r="E60" s="94"/>
      <c r="F60" s="27"/>
      <c r="G60" s="27"/>
      <c r="H60" s="27"/>
      <c r="I60" s="27"/>
      <c r="J60" s="27"/>
      <c r="K60" s="27"/>
      <c r="L60" s="27"/>
      <c r="M60" s="40"/>
      <c r="N60" s="48"/>
      <c r="O60" s="32"/>
      <c r="P60" s="32"/>
      <c r="Q60" s="32"/>
      <c r="R60" s="81"/>
    </row>
    <row r="61" spans="1:18" ht="45" customHeight="1">
      <c r="A61" s="127" t="s">
        <v>24</v>
      </c>
      <c r="B61" s="128"/>
      <c r="C61" s="123"/>
      <c r="D61" s="27">
        <v>1208.42</v>
      </c>
      <c r="E61" s="94"/>
      <c r="F61" s="27"/>
      <c r="G61" s="27"/>
      <c r="H61" s="27"/>
      <c r="I61" s="27"/>
      <c r="J61" s="27"/>
      <c r="K61" s="27"/>
      <c r="L61" s="27"/>
      <c r="M61" s="40"/>
      <c r="N61" s="48"/>
      <c r="O61" s="32"/>
      <c r="P61" s="32"/>
      <c r="Q61" s="32"/>
      <c r="R61" s="81"/>
    </row>
    <row r="62" spans="1:18" ht="45" customHeight="1">
      <c r="A62" s="127" t="s">
        <v>25</v>
      </c>
      <c r="B62" s="128"/>
      <c r="C62" s="123"/>
      <c r="D62" s="27">
        <v>1493.91</v>
      </c>
      <c r="E62" s="94"/>
      <c r="F62" s="27"/>
      <c r="G62" s="27"/>
      <c r="H62" s="27"/>
      <c r="I62" s="27"/>
      <c r="J62" s="27"/>
      <c r="K62" s="27"/>
      <c r="L62" s="27"/>
      <c r="M62" s="40"/>
      <c r="N62" s="48"/>
      <c r="O62" s="32"/>
      <c r="P62" s="32"/>
      <c r="Q62" s="32"/>
      <c r="R62" s="81"/>
    </row>
    <row r="63" spans="1:18" ht="45" customHeight="1">
      <c r="A63" s="127" t="s">
        <v>35</v>
      </c>
      <c r="B63" s="128"/>
      <c r="C63" s="123"/>
      <c r="D63" s="27">
        <v>3757.39</v>
      </c>
      <c r="E63" s="94"/>
      <c r="F63" s="27"/>
      <c r="G63" s="27"/>
      <c r="H63" s="27"/>
      <c r="I63" s="27"/>
      <c r="J63" s="27"/>
      <c r="K63" s="27"/>
      <c r="L63" s="27"/>
      <c r="M63" s="40"/>
      <c r="N63" s="48"/>
      <c r="O63" s="32"/>
      <c r="P63" s="32"/>
      <c r="Q63" s="32"/>
      <c r="R63" s="81"/>
    </row>
    <row r="64" spans="1:18" ht="15" customHeight="1">
      <c r="A64" s="3"/>
      <c r="B64" s="9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40"/>
      <c r="N64" s="48"/>
      <c r="O64" s="32"/>
      <c r="P64" s="32"/>
      <c r="Q64" s="32"/>
      <c r="R64" s="81"/>
    </row>
    <row r="65" spans="1:18">
      <c r="A65" s="3" t="s">
        <v>5</v>
      </c>
      <c r="B65" s="14"/>
      <c r="C65" s="28">
        <v>33644</v>
      </c>
      <c r="D65" s="28">
        <v>33554.639999999999</v>
      </c>
      <c r="E65" s="38">
        <v>53413.34</v>
      </c>
      <c r="F65" s="28">
        <v>43940.35</v>
      </c>
      <c r="G65" s="38">
        <v>36031.519999999997</v>
      </c>
      <c r="H65" s="97">
        <v>60758.46</v>
      </c>
      <c r="I65" s="28">
        <v>26051.1</v>
      </c>
      <c r="J65" s="14">
        <v>33616.5</v>
      </c>
      <c r="K65" s="38">
        <v>33055.25</v>
      </c>
      <c r="L65" s="28">
        <v>28856.34</v>
      </c>
      <c r="M65" s="64">
        <v>39028.83</v>
      </c>
      <c r="N65" s="78">
        <v>52656.41</v>
      </c>
      <c r="O65" s="34">
        <v>33375.65</v>
      </c>
      <c r="P65" s="116">
        <v>42259.7</v>
      </c>
      <c r="Q65" s="50">
        <v>33184.550000000003</v>
      </c>
      <c r="R65" s="52">
        <v>44965.03</v>
      </c>
    </row>
    <row r="66" spans="1:18">
      <c r="A66" s="3" t="s">
        <v>21</v>
      </c>
      <c r="B66" s="14"/>
      <c r="C66" s="28">
        <v>35191.620000000003</v>
      </c>
      <c r="D66" s="28">
        <v>23488.25</v>
      </c>
      <c r="E66" s="38">
        <v>34718.67</v>
      </c>
      <c r="F66" s="28">
        <v>28561.23</v>
      </c>
      <c r="G66" s="38">
        <v>36031.519999999997</v>
      </c>
      <c r="H66" s="97">
        <v>51644.69</v>
      </c>
      <c r="I66" s="28">
        <v>16933.22</v>
      </c>
      <c r="J66" s="14">
        <v>21850.73</v>
      </c>
      <c r="K66" s="38" t="s">
        <v>102</v>
      </c>
      <c r="L66" s="28">
        <v>17456.650000000001</v>
      </c>
      <c r="M66" s="64">
        <v>25368.74</v>
      </c>
      <c r="N66" s="78">
        <v>34226.67</v>
      </c>
      <c r="O66" s="34">
        <v>25031.74</v>
      </c>
      <c r="P66" s="116">
        <v>35920.75</v>
      </c>
      <c r="Q66" s="50">
        <v>23229.19</v>
      </c>
      <c r="R66" s="52">
        <v>44965.03</v>
      </c>
    </row>
    <row r="67" spans="1:18">
      <c r="A67" s="3" t="s">
        <v>22</v>
      </c>
      <c r="B67" s="14"/>
      <c r="C67" s="28">
        <v>13457.6</v>
      </c>
      <c r="D67" s="28">
        <v>15099.59</v>
      </c>
      <c r="E67" s="38">
        <v>21365.34</v>
      </c>
      <c r="F67" s="28">
        <v>17576.14</v>
      </c>
      <c r="G67" s="38">
        <v>36031.519999999997</v>
      </c>
      <c r="H67" s="97">
        <v>36455.07</v>
      </c>
      <c r="I67" s="28">
        <v>10420.44</v>
      </c>
      <c r="J67" s="14">
        <v>13446.6</v>
      </c>
      <c r="K67" s="38" t="s">
        <v>103</v>
      </c>
      <c r="L67" s="28">
        <v>10742.56</v>
      </c>
      <c r="M67" s="64">
        <v>19514.419999999998</v>
      </c>
      <c r="N67" s="78">
        <v>21062.560000000001</v>
      </c>
      <c r="O67" s="34">
        <v>13350.26</v>
      </c>
      <c r="P67" s="116">
        <v>42357.75</v>
      </c>
      <c r="Q67" s="50">
        <v>14933.05</v>
      </c>
      <c r="R67" s="52">
        <v>31475.52</v>
      </c>
    </row>
    <row r="68" spans="1:18">
      <c r="A68" s="3" t="s">
        <v>17</v>
      </c>
      <c r="B68" s="14"/>
      <c r="C68" s="28">
        <v>5652.19</v>
      </c>
      <c r="D68" s="28">
        <v>4026.56</v>
      </c>
      <c r="E68" s="38">
        <f>E65*0.12</f>
        <v>6409.6007999999993</v>
      </c>
      <c r="F68" s="28">
        <v>5272.84</v>
      </c>
      <c r="G68" s="38">
        <v>4323.78</v>
      </c>
      <c r="H68" s="97">
        <v>7291.01</v>
      </c>
      <c r="I68" s="28">
        <v>3126.13</v>
      </c>
      <c r="J68" s="14">
        <v>4033.98</v>
      </c>
      <c r="K68" s="38">
        <v>4251.13</v>
      </c>
      <c r="L68" s="28">
        <v>3222.77</v>
      </c>
      <c r="M68" s="64">
        <v>4683.46</v>
      </c>
      <c r="N68" s="78">
        <v>6318.77</v>
      </c>
      <c r="O68" s="34">
        <v>4005.08</v>
      </c>
      <c r="P68" s="116">
        <v>5070.93</v>
      </c>
      <c r="Q68" s="50">
        <v>3982.15</v>
      </c>
      <c r="R68" s="52">
        <v>5395.8</v>
      </c>
    </row>
    <row r="69" spans="1:18">
      <c r="A69" s="3" t="s">
        <v>7</v>
      </c>
      <c r="B69" s="14"/>
      <c r="C69" s="28">
        <v>1169.25</v>
      </c>
      <c r="D69" s="28">
        <v>851</v>
      </c>
      <c r="E69" s="38">
        <f>775.49+323.26+323.26+323.26</f>
        <v>1745.27</v>
      </c>
      <c r="F69" s="28">
        <v>445</v>
      </c>
      <c r="G69" s="38">
        <v>950</v>
      </c>
      <c r="H69" s="97">
        <v>1102.6400000000001</v>
      </c>
      <c r="I69" s="28">
        <v>542.16999999999996</v>
      </c>
      <c r="J69" s="14">
        <v>444</v>
      </c>
      <c r="K69" s="38">
        <v>394.46</v>
      </c>
      <c r="L69" s="28">
        <v>1758</v>
      </c>
      <c r="M69" s="64">
        <v>1288.94</v>
      </c>
      <c r="N69" s="78"/>
      <c r="O69" s="34">
        <v>1035.5999999999999</v>
      </c>
      <c r="P69" s="116">
        <v>448.5</v>
      </c>
      <c r="Q69" s="118">
        <v>971.25</v>
      </c>
      <c r="R69" s="52">
        <v>1516.5</v>
      </c>
    </row>
    <row r="70" spans="1:18">
      <c r="A70" s="3" t="s">
        <v>17</v>
      </c>
      <c r="B70" s="14"/>
      <c r="C70" s="28">
        <v>140.31</v>
      </c>
      <c r="D70" s="28">
        <v>102.12</v>
      </c>
      <c r="E70" s="38">
        <f>E69*0.12</f>
        <v>209.4324</v>
      </c>
      <c r="F70" s="28">
        <v>53.4</v>
      </c>
      <c r="G70" s="38">
        <v>114</v>
      </c>
      <c r="H70" s="97">
        <v>101.78</v>
      </c>
      <c r="I70" s="28">
        <v>65.06</v>
      </c>
      <c r="J70" s="14">
        <v>53.28</v>
      </c>
      <c r="K70" s="38" t="s">
        <v>99</v>
      </c>
      <c r="L70" s="28">
        <v>210.96</v>
      </c>
      <c r="M70" s="64">
        <v>85.01</v>
      </c>
      <c r="N70" s="78"/>
      <c r="O70" s="34">
        <v>124.27</v>
      </c>
      <c r="P70" s="116">
        <v>53.82</v>
      </c>
      <c r="Q70" s="50">
        <v>116.55</v>
      </c>
      <c r="R70" s="52">
        <v>181.98</v>
      </c>
    </row>
    <row r="71" spans="1:18" ht="28.5">
      <c r="A71" s="3" t="s">
        <v>23</v>
      </c>
      <c r="B71" s="14"/>
      <c r="C71" s="28">
        <v>820</v>
      </c>
      <c r="D71" s="28">
        <v>2646.05</v>
      </c>
      <c r="E71" s="38">
        <v>1710.83</v>
      </c>
      <c r="F71" s="28">
        <v>611.6</v>
      </c>
      <c r="G71" s="38">
        <v>1084</v>
      </c>
      <c r="H71" s="97">
        <v>965.88</v>
      </c>
      <c r="I71" s="28">
        <v>222.6</v>
      </c>
      <c r="J71" s="14">
        <v>849.65</v>
      </c>
      <c r="K71" s="38">
        <v>981.5</v>
      </c>
      <c r="L71" s="28">
        <v>78823.539999999994</v>
      </c>
      <c r="M71" s="64">
        <v>643.58000000000004</v>
      </c>
      <c r="N71" s="78">
        <v>1012.82</v>
      </c>
      <c r="O71" s="34">
        <v>603.4</v>
      </c>
      <c r="P71" s="116">
        <v>569.39</v>
      </c>
      <c r="Q71" s="50">
        <v>1964.15</v>
      </c>
      <c r="R71" s="52">
        <v>543.79999999999995</v>
      </c>
    </row>
    <row r="72" spans="1:18">
      <c r="A72" s="3" t="s">
        <v>17</v>
      </c>
      <c r="B72" s="14"/>
      <c r="C72" s="28">
        <v>98.4</v>
      </c>
      <c r="D72" s="28">
        <v>317.52999999999997</v>
      </c>
      <c r="E72" s="38">
        <v>205.3</v>
      </c>
      <c r="F72" s="28">
        <v>73.39</v>
      </c>
      <c r="G72" s="38">
        <v>130.08000000000001</v>
      </c>
      <c r="H72" s="97">
        <v>92.72</v>
      </c>
      <c r="I72" s="28">
        <v>26.71</v>
      </c>
      <c r="J72" s="14">
        <v>101.96</v>
      </c>
      <c r="K72" s="38" t="s">
        <v>99</v>
      </c>
      <c r="L72" s="28">
        <v>9458.82</v>
      </c>
      <c r="M72" s="64">
        <v>77.23</v>
      </c>
      <c r="N72" s="78">
        <v>121.54</v>
      </c>
      <c r="O72" s="34">
        <v>72.41</v>
      </c>
      <c r="P72" s="116">
        <v>68.33</v>
      </c>
      <c r="Q72" s="50">
        <v>235.7</v>
      </c>
      <c r="R72" s="52">
        <v>65.260000000000005</v>
      </c>
    </row>
    <row r="73" spans="1:18">
      <c r="A73" s="3" t="s">
        <v>9</v>
      </c>
      <c r="B73" s="14"/>
      <c r="C73" s="28">
        <v>916</v>
      </c>
      <c r="D73" s="28">
        <v>1324.08</v>
      </c>
      <c r="E73" s="38">
        <f>455.83+276.04+276.04+254.25+185.24+185.24+185.24+(16.35*50)</f>
        <v>2635.38</v>
      </c>
      <c r="F73" s="28">
        <v>860</v>
      </c>
      <c r="G73" s="38">
        <v>879</v>
      </c>
      <c r="H73" s="97" t="s">
        <v>85</v>
      </c>
      <c r="I73" s="28" t="s">
        <v>54</v>
      </c>
      <c r="J73" s="105" t="s">
        <v>91</v>
      </c>
      <c r="K73" s="38">
        <v>919.85</v>
      </c>
      <c r="L73" s="28" t="s">
        <v>54</v>
      </c>
      <c r="M73" s="64"/>
      <c r="N73" s="70"/>
      <c r="O73" s="34">
        <v>1390.3</v>
      </c>
      <c r="P73" s="116">
        <v>1006.9</v>
      </c>
      <c r="Q73" s="38" t="s">
        <v>89</v>
      </c>
      <c r="R73" s="52" t="s">
        <v>80</v>
      </c>
    </row>
    <row r="74" spans="1:18">
      <c r="A74" s="3" t="s">
        <v>17</v>
      </c>
      <c r="B74" s="14"/>
      <c r="C74" s="28">
        <v>109.92</v>
      </c>
      <c r="D74" s="28">
        <v>158.88999999999999</v>
      </c>
      <c r="E74" s="38">
        <f>E73*0.12</f>
        <v>316.24560000000002</v>
      </c>
      <c r="F74" s="28">
        <v>103.2</v>
      </c>
      <c r="G74" s="38">
        <v>105.48</v>
      </c>
      <c r="H74" s="97" t="s">
        <v>85</v>
      </c>
      <c r="I74" s="28" t="s">
        <v>54</v>
      </c>
      <c r="J74" s="105" t="s">
        <v>91</v>
      </c>
      <c r="K74" s="38" t="s">
        <v>99</v>
      </c>
      <c r="L74" s="28" t="s">
        <v>54</v>
      </c>
      <c r="M74" s="76"/>
      <c r="N74" s="77"/>
      <c r="O74" s="34">
        <v>166.84</v>
      </c>
      <c r="P74" s="116">
        <v>120.83</v>
      </c>
      <c r="Q74" s="38" t="s">
        <v>89</v>
      </c>
      <c r="R74" s="52" t="s">
        <v>80</v>
      </c>
    </row>
    <row r="75" spans="1:18">
      <c r="A75" s="3" t="s">
        <v>10</v>
      </c>
      <c r="B75" s="14"/>
      <c r="C75" s="28">
        <v>6000</v>
      </c>
      <c r="D75" s="28"/>
      <c r="E75" s="38" t="s">
        <v>54</v>
      </c>
      <c r="F75" s="28">
        <v>5140</v>
      </c>
      <c r="G75" s="53">
        <v>3753.8999999999996</v>
      </c>
      <c r="H75" s="98" t="s">
        <v>86</v>
      </c>
      <c r="I75" s="25">
        <v>4227.2700000000004</v>
      </c>
      <c r="J75" s="105">
        <v>17546</v>
      </c>
      <c r="K75" s="38" t="s">
        <v>54</v>
      </c>
      <c r="L75" s="28" t="s">
        <v>54</v>
      </c>
      <c r="M75" s="28">
        <v>3930</v>
      </c>
      <c r="N75" s="31"/>
      <c r="O75" s="35">
        <v>0</v>
      </c>
      <c r="P75" s="116">
        <v>9378</v>
      </c>
      <c r="Q75" s="50">
        <v>7704.55</v>
      </c>
      <c r="R75" s="52">
        <v>273000</v>
      </c>
    </row>
    <row r="76" spans="1:18">
      <c r="A76" s="3" t="s">
        <v>11</v>
      </c>
      <c r="B76" s="14"/>
      <c r="C76" s="28">
        <v>10682.73</v>
      </c>
      <c r="D76" s="28">
        <v>20326.099999999999</v>
      </c>
      <c r="E76" s="38">
        <v>81300</v>
      </c>
      <c r="F76" s="28">
        <v>8018.18</v>
      </c>
      <c r="G76" s="50">
        <v>14425.220000000001</v>
      </c>
      <c r="H76" s="98" t="s">
        <v>86</v>
      </c>
      <c r="I76" s="28">
        <v>20150.88</v>
      </c>
      <c r="J76" s="105">
        <v>34738</v>
      </c>
      <c r="K76" s="38" t="s">
        <v>54</v>
      </c>
      <c r="L76" s="28">
        <v>12173.76</v>
      </c>
      <c r="M76" s="42">
        <v>18840</v>
      </c>
      <c r="N76" s="28"/>
      <c r="O76" s="35">
        <v>17429</v>
      </c>
      <c r="P76" s="116">
        <v>17758</v>
      </c>
      <c r="Q76" s="50">
        <v>14018</v>
      </c>
      <c r="R76" s="52">
        <v>14319</v>
      </c>
    </row>
    <row r="77" spans="1:18">
      <c r="A77" s="3" t="s">
        <v>12</v>
      </c>
      <c r="B77" s="14"/>
      <c r="C77" s="28">
        <v>0</v>
      </c>
      <c r="D77" s="28" t="s">
        <v>95</v>
      </c>
      <c r="E77" s="38" t="s">
        <v>54</v>
      </c>
      <c r="F77" s="28">
        <v>0</v>
      </c>
      <c r="G77" s="50">
        <v>36640.300000000003</v>
      </c>
      <c r="H77" s="98" t="s">
        <v>86</v>
      </c>
      <c r="I77" s="28" t="s">
        <v>54</v>
      </c>
      <c r="J77" s="105">
        <v>0</v>
      </c>
      <c r="K77" s="38" t="s">
        <v>54</v>
      </c>
      <c r="L77" s="28" t="s">
        <v>54</v>
      </c>
      <c r="M77" s="41" t="s">
        <v>56</v>
      </c>
      <c r="N77" s="28"/>
      <c r="O77" s="35">
        <v>0</v>
      </c>
      <c r="P77" s="116">
        <v>185890</v>
      </c>
      <c r="Q77" s="50">
        <v>58200</v>
      </c>
      <c r="R77" s="52">
        <v>22260</v>
      </c>
    </row>
    <row r="78" spans="1:18">
      <c r="A78" s="3" t="s">
        <v>13</v>
      </c>
      <c r="B78" s="14"/>
      <c r="C78" s="28">
        <v>167565.6</v>
      </c>
      <c r="D78" s="28">
        <v>361410</v>
      </c>
      <c r="E78" s="38">
        <v>246720</v>
      </c>
      <c r="F78" s="28">
        <v>103980</v>
      </c>
      <c r="G78" s="50">
        <v>127369.98</v>
      </c>
      <c r="H78" s="98" t="s">
        <v>86</v>
      </c>
      <c r="I78" s="28">
        <v>361410</v>
      </c>
      <c r="J78" s="105">
        <v>427167</v>
      </c>
      <c r="K78" s="38" t="s">
        <v>54</v>
      </c>
      <c r="L78" s="28">
        <v>128039.1</v>
      </c>
      <c r="M78" s="41">
        <v>1968600</v>
      </c>
      <c r="N78" s="28"/>
      <c r="O78" s="35">
        <v>252690.62</v>
      </c>
      <c r="P78" s="116">
        <v>31616</v>
      </c>
      <c r="Q78" s="50">
        <v>12047</v>
      </c>
      <c r="R78" s="52">
        <v>398730</v>
      </c>
    </row>
    <row r="79" spans="1:18">
      <c r="A79" s="3" t="s">
        <v>31</v>
      </c>
      <c r="B79" s="14"/>
      <c r="C79" s="28">
        <v>28325</v>
      </c>
      <c r="D79" s="28">
        <v>54173</v>
      </c>
      <c r="E79" s="38">
        <v>64170</v>
      </c>
      <c r="F79" s="28">
        <v>17144.990000000002</v>
      </c>
      <c r="G79" s="50">
        <v>2134.39</v>
      </c>
      <c r="H79" s="98" t="s">
        <v>86</v>
      </c>
      <c r="I79" s="28">
        <v>41766</v>
      </c>
      <c r="J79" s="105">
        <v>76302</v>
      </c>
      <c r="K79" s="38" t="s">
        <v>54</v>
      </c>
      <c r="L79" s="28" t="s">
        <v>54</v>
      </c>
      <c r="M79" s="41">
        <v>9676</v>
      </c>
      <c r="N79" s="28"/>
      <c r="O79" s="35">
        <v>20899</v>
      </c>
      <c r="P79" s="116">
        <v>15000</v>
      </c>
      <c r="Q79" s="50">
        <v>43701</v>
      </c>
      <c r="R79" s="52">
        <v>61956</v>
      </c>
    </row>
    <row r="80" spans="1:18">
      <c r="A80" s="4" t="s">
        <v>30</v>
      </c>
      <c r="B80" s="14"/>
      <c r="C80" s="28">
        <v>0</v>
      </c>
      <c r="D80" s="28">
        <v>40800</v>
      </c>
      <c r="E80" s="38" t="s">
        <v>54</v>
      </c>
      <c r="F80" s="28">
        <v>17400</v>
      </c>
      <c r="G80" s="38">
        <v>24600</v>
      </c>
      <c r="H80" s="97">
        <v>31200</v>
      </c>
      <c r="I80" s="28">
        <v>24600</v>
      </c>
      <c r="J80" s="105"/>
      <c r="K80" s="38">
        <v>24600</v>
      </c>
      <c r="L80" s="28">
        <v>24600</v>
      </c>
      <c r="M80" s="41">
        <v>23616</v>
      </c>
      <c r="N80" s="28"/>
      <c r="O80" s="35">
        <v>0</v>
      </c>
      <c r="P80" s="116">
        <v>644.4</v>
      </c>
      <c r="Q80" s="50">
        <v>24600</v>
      </c>
      <c r="R80" s="52">
        <v>23400</v>
      </c>
    </row>
    <row r="81" spans="1:18" ht="15.75" thickBot="1">
      <c r="A81" s="8" t="s">
        <v>44</v>
      </c>
      <c r="B81" s="15"/>
      <c r="C81" s="101">
        <v>99900</v>
      </c>
      <c r="D81" s="101"/>
      <c r="E81" s="101"/>
      <c r="F81" s="101"/>
      <c r="G81" s="101"/>
      <c r="H81" s="99">
        <v>12487.5</v>
      </c>
      <c r="I81" s="101">
        <v>9990</v>
      </c>
      <c r="J81" s="107">
        <v>889.08</v>
      </c>
      <c r="K81" s="101" t="s">
        <v>54</v>
      </c>
      <c r="L81" s="101" t="s">
        <v>54</v>
      </c>
      <c r="M81" s="102" t="s">
        <v>68</v>
      </c>
      <c r="N81" s="101"/>
      <c r="O81" s="103">
        <v>25227</v>
      </c>
      <c r="P81" s="117">
        <v>0</v>
      </c>
      <c r="Q81" s="103"/>
      <c r="R81" s="104" t="s">
        <v>82</v>
      </c>
    </row>
    <row r="82" spans="1:18" ht="20.100000000000001" customHeight="1" thickBot="1">
      <c r="A82" s="135" t="s">
        <v>26</v>
      </c>
      <c r="B82" s="134"/>
      <c r="C82" s="47"/>
      <c r="D82" s="47"/>
      <c r="E82" s="47"/>
      <c r="F82" s="27"/>
      <c r="G82" s="27"/>
      <c r="H82" s="27"/>
      <c r="I82" s="27"/>
      <c r="J82" s="27"/>
      <c r="K82" s="27"/>
      <c r="L82" s="27"/>
      <c r="M82" s="63"/>
      <c r="N82" s="27"/>
      <c r="O82" s="32"/>
      <c r="P82" s="32"/>
      <c r="Q82" s="32"/>
      <c r="R82" s="81"/>
    </row>
    <row r="83" spans="1:18" ht="25.5" customHeight="1">
      <c r="A83" s="5" t="s">
        <v>27</v>
      </c>
      <c r="B83" s="16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63"/>
      <c r="N83" s="27"/>
      <c r="O83" s="32"/>
      <c r="P83" s="32"/>
      <c r="Q83" s="32"/>
      <c r="R83" s="81"/>
    </row>
    <row r="84" spans="1:18">
      <c r="A84" s="3"/>
      <c r="B84" s="9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63"/>
      <c r="N84" s="27"/>
      <c r="O84" s="32"/>
      <c r="P84" s="32"/>
      <c r="Q84" s="32"/>
      <c r="R84" s="81"/>
    </row>
    <row r="85" spans="1:18">
      <c r="A85" s="3" t="s">
        <v>5</v>
      </c>
      <c r="B85" s="14"/>
      <c r="C85" s="28">
        <v>619</v>
      </c>
      <c r="D85" s="28">
        <v>1345.21</v>
      </c>
      <c r="E85" s="38">
        <v>902.72</v>
      </c>
      <c r="F85" s="28">
        <v>611.6</v>
      </c>
      <c r="G85" s="38">
        <v>618.5</v>
      </c>
      <c r="H85" s="97">
        <v>772.71</v>
      </c>
      <c r="I85" s="28">
        <v>753.6</v>
      </c>
      <c r="J85" s="14">
        <v>599</v>
      </c>
      <c r="K85" s="38">
        <v>614.25</v>
      </c>
      <c r="L85" s="28">
        <v>620.64</v>
      </c>
      <c r="M85" s="64">
        <v>643.58000000000004</v>
      </c>
      <c r="N85" s="28"/>
      <c r="O85" s="34">
        <v>603.4</v>
      </c>
      <c r="P85" s="116">
        <v>644.4</v>
      </c>
      <c r="Q85" s="95">
        <v>639.04999999999995</v>
      </c>
      <c r="R85" s="52">
        <v>801.74</v>
      </c>
    </row>
    <row r="86" spans="1:18">
      <c r="A86" s="3" t="s">
        <v>21</v>
      </c>
      <c r="B86" s="14"/>
      <c r="C86" s="28">
        <v>647.47</v>
      </c>
      <c r="D86" s="28">
        <f>D85*0.7</f>
        <v>941.64699999999993</v>
      </c>
      <c r="E86" s="38">
        <v>586.77</v>
      </c>
      <c r="F86" s="28">
        <v>397.54</v>
      </c>
      <c r="G86" s="38">
        <v>618.5</v>
      </c>
      <c r="H86" s="97">
        <v>656.8</v>
      </c>
      <c r="I86" s="28">
        <v>489.84</v>
      </c>
      <c r="J86" s="14">
        <v>389.35</v>
      </c>
      <c r="K86" s="38" t="s">
        <v>104</v>
      </c>
      <c r="L86" s="28">
        <v>403.42</v>
      </c>
      <c r="M86" s="64">
        <v>643.58000000000004</v>
      </c>
      <c r="N86" s="28"/>
      <c r="O86" s="34">
        <v>452.55</v>
      </c>
      <c r="P86" s="116">
        <v>547.74</v>
      </c>
      <c r="Q86" s="95">
        <v>447.34</v>
      </c>
      <c r="R86" s="52">
        <v>801.74</v>
      </c>
    </row>
    <row r="87" spans="1:18">
      <c r="A87" s="3" t="s">
        <v>22</v>
      </c>
      <c r="B87" s="14"/>
      <c r="C87" s="28">
        <v>247.6</v>
      </c>
      <c r="D87" s="28">
        <f>D85*0.45</f>
        <v>605.34450000000004</v>
      </c>
      <c r="E87" s="38">
        <v>361.09</v>
      </c>
      <c r="F87" s="28">
        <v>244.64</v>
      </c>
      <c r="G87" s="38">
        <v>618.5</v>
      </c>
      <c r="H87" s="97">
        <v>463.62</v>
      </c>
      <c r="I87" s="28">
        <v>301.44</v>
      </c>
      <c r="J87" s="14">
        <v>239.6</v>
      </c>
      <c r="K87" s="38" t="s">
        <v>105</v>
      </c>
      <c r="L87" s="28">
        <v>248.26</v>
      </c>
      <c r="M87" s="64">
        <v>326.79000000000002</v>
      </c>
      <c r="N87" s="28"/>
      <c r="O87" s="34">
        <v>241.36</v>
      </c>
      <c r="P87" s="116">
        <v>644.4</v>
      </c>
      <c r="Q87" s="95">
        <v>287.57</v>
      </c>
      <c r="R87" s="52">
        <v>561.22</v>
      </c>
    </row>
    <row r="88" spans="1:18">
      <c r="A88" s="3" t="s">
        <v>17</v>
      </c>
      <c r="B88" s="14"/>
      <c r="C88" s="28">
        <v>103.99</v>
      </c>
      <c r="D88" s="28">
        <f>D85*0.12</f>
        <v>161.42519999999999</v>
      </c>
      <c r="E88" s="38">
        <f>E85*0.12</f>
        <v>108.32639999999999</v>
      </c>
      <c r="F88" s="28">
        <v>73.39</v>
      </c>
      <c r="G88" s="38">
        <v>74.22</v>
      </c>
      <c r="H88" s="97">
        <v>92.72</v>
      </c>
      <c r="I88" s="28">
        <v>90.43</v>
      </c>
      <c r="J88" s="14">
        <v>71.88</v>
      </c>
      <c r="K88" s="38">
        <v>73.709999999999994</v>
      </c>
      <c r="L88" s="28">
        <v>74.45</v>
      </c>
      <c r="M88" s="64">
        <v>77.23</v>
      </c>
      <c r="N88" s="28"/>
      <c r="O88" s="34">
        <v>72.41</v>
      </c>
      <c r="P88" s="116">
        <v>77.33</v>
      </c>
      <c r="Q88" s="95">
        <v>76.69</v>
      </c>
      <c r="R88" s="52">
        <v>96.21</v>
      </c>
    </row>
    <row r="89" spans="1:18" ht="15.75" thickBot="1">
      <c r="A89" s="8" t="s">
        <v>44</v>
      </c>
      <c r="B89" s="17"/>
      <c r="C89" s="101">
        <v>900</v>
      </c>
      <c r="D89" s="101"/>
      <c r="E89" s="101" t="s">
        <v>54</v>
      </c>
      <c r="F89" s="101"/>
      <c r="G89" s="101"/>
      <c r="H89" s="29">
        <v>112.5</v>
      </c>
      <c r="I89" s="101"/>
      <c r="J89" s="107">
        <v>0</v>
      </c>
      <c r="K89" s="101" t="s">
        <v>54</v>
      </c>
      <c r="L89" s="101" t="s">
        <v>54</v>
      </c>
      <c r="M89" s="102" t="s">
        <v>75</v>
      </c>
      <c r="N89" s="29" t="s">
        <v>74</v>
      </c>
      <c r="O89" s="103">
        <v>135</v>
      </c>
      <c r="P89" s="103"/>
      <c r="Q89" s="114"/>
      <c r="R89" s="104"/>
    </row>
    <row r="90" spans="1:18" ht="21" customHeight="1" thickBot="1">
      <c r="A90" s="125" t="s">
        <v>43</v>
      </c>
      <c r="B90" s="126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63"/>
      <c r="N90" s="27"/>
      <c r="O90" s="32"/>
      <c r="P90" s="32"/>
      <c r="Q90" s="32"/>
      <c r="R90" s="81"/>
    </row>
    <row r="91" spans="1:18" ht="30.75" customHeight="1">
      <c r="A91" s="131" t="s">
        <v>38</v>
      </c>
      <c r="B91" s="132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63">
        <v>458.57</v>
      </c>
      <c r="N91" s="27"/>
      <c r="O91" s="32"/>
      <c r="P91" s="32"/>
      <c r="Q91" s="32"/>
      <c r="R91" s="81"/>
    </row>
    <row r="92" spans="1:18" ht="25.5" customHeight="1">
      <c r="A92" s="129" t="s">
        <v>37</v>
      </c>
      <c r="B92" s="130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63">
        <v>458.57</v>
      </c>
      <c r="N92" s="27"/>
      <c r="O92" s="32"/>
      <c r="P92" s="32"/>
      <c r="Q92" s="32"/>
      <c r="R92" s="81"/>
    </row>
    <row r="93" spans="1:18">
      <c r="A93" s="1"/>
      <c r="B93" s="18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63"/>
      <c r="N93" s="51"/>
      <c r="O93" s="32"/>
      <c r="P93" s="32"/>
      <c r="Q93" s="32"/>
      <c r="R93" s="81"/>
    </row>
    <row r="94" spans="1:18" ht="15.75" thickBot="1">
      <c r="A94" s="1" t="s">
        <v>36</v>
      </c>
      <c r="B94" s="14"/>
      <c r="C94" s="29">
        <v>2403.6</v>
      </c>
      <c r="D94" s="29">
        <v>4811.2700000000004</v>
      </c>
      <c r="E94" s="112">
        <v>3610.32</v>
      </c>
      <c r="F94" s="29">
        <v>2882.17</v>
      </c>
      <c r="G94" s="29">
        <v>3749.27</v>
      </c>
      <c r="H94" s="99">
        <v>6216.96</v>
      </c>
      <c r="I94" s="29">
        <v>2791.65</v>
      </c>
      <c r="J94" s="108">
        <v>3868.15</v>
      </c>
      <c r="K94" s="82" t="s">
        <v>54</v>
      </c>
      <c r="L94" s="29">
        <v>2420.04</v>
      </c>
      <c r="M94" s="43"/>
      <c r="N94" s="29">
        <v>3558.53</v>
      </c>
      <c r="O94" s="36">
        <v>53885.91</v>
      </c>
      <c r="P94" s="115" t="s">
        <v>97</v>
      </c>
      <c r="Q94" s="120">
        <v>2298.4299999999998</v>
      </c>
      <c r="R94" s="82">
        <v>4706.25</v>
      </c>
    </row>
    <row r="95" spans="1:18">
      <c r="M95" s="25"/>
      <c r="N95" s="25"/>
    </row>
    <row r="96" spans="1:18">
      <c r="M96" s="25"/>
      <c r="N96" s="25"/>
    </row>
    <row r="97" spans="13:14">
      <c r="M97" s="25"/>
      <c r="N97" s="25"/>
    </row>
    <row r="98" spans="13:14">
      <c r="M98" s="25"/>
      <c r="N98" s="25"/>
    </row>
    <row r="99" spans="13:14">
      <c r="M99" s="25"/>
      <c r="N99" s="25"/>
    </row>
    <row r="100" spans="13:14">
      <c r="M100" s="25"/>
      <c r="N100" s="25"/>
    </row>
    <row r="101" spans="13:14">
      <c r="M101" s="25"/>
      <c r="N101" s="25"/>
    </row>
    <row r="102" spans="13:14">
      <c r="M102" s="25"/>
      <c r="N102" s="25"/>
    </row>
    <row r="103" spans="13:14">
      <c r="M103" s="25"/>
      <c r="N103" s="25"/>
    </row>
    <row r="104" spans="13:14">
      <c r="M104" s="25"/>
      <c r="N104" s="25"/>
    </row>
    <row r="105" spans="13:14">
      <c r="M105" s="25"/>
      <c r="N105" s="25"/>
    </row>
    <row r="106" spans="13:14">
      <c r="M106" s="25"/>
      <c r="N106" s="25"/>
    </row>
    <row r="107" spans="13:14">
      <c r="M107" s="25"/>
      <c r="N107" s="25"/>
    </row>
    <row r="108" spans="13:14">
      <c r="M108" s="25"/>
      <c r="N108" s="25"/>
    </row>
    <row r="109" spans="13:14">
      <c r="M109" s="25"/>
      <c r="N109" s="25"/>
    </row>
    <row r="110" spans="13:14">
      <c r="M110" s="25"/>
      <c r="N110" s="25"/>
    </row>
    <row r="111" spans="13:14">
      <c r="M111" s="25"/>
      <c r="N111" s="25"/>
    </row>
    <row r="112" spans="13:14">
      <c r="M112" s="25"/>
      <c r="N112" s="25"/>
    </row>
    <row r="113" spans="13:14">
      <c r="M113" s="25"/>
      <c r="N113" s="25"/>
    </row>
    <row r="114" spans="13:14">
      <c r="M114" s="25"/>
      <c r="N114" s="25"/>
    </row>
    <row r="115" spans="13:14">
      <c r="M115" s="25"/>
      <c r="N115" s="25"/>
    </row>
    <row r="116" spans="13:14">
      <c r="M116" s="25"/>
      <c r="N116" s="25"/>
    </row>
    <row r="117" spans="13:14">
      <c r="M117" s="25"/>
      <c r="N117" s="25"/>
    </row>
    <row r="118" spans="13:14">
      <c r="M118" s="25"/>
      <c r="N118" s="25"/>
    </row>
    <row r="119" spans="13:14">
      <c r="M119" s="25"/>
      <c r="N119" s="25"/>
    </row>
    <row r="120" spans="13:14">
      <c r="M120" s="25"/>
      <c r="N120" s="25"/>
    </row>
    <row r="121" spans="13:14">
      <c r="M121" s="25"/>
      <c r="N121" s="25"/>
    </row>
    <row r="122" spans="13:14">
      <c r="M122" s="25"/>
      <c r="N122" s="25"/>
    </row>
    <row r="123" spans="13:14">
      <c r="M123" s="25"/>
      <c r="N123" s="25"/>
    </row>
    <row r="124" spans="13:14">
      <c r="M124" s="25"/>
      <c r="N124" s="25"/>
    </row>
    <row r="125" spans="13:14">
      <c r="M125" s="25"/>
      <c r="N125" s="25"/>
    </row>
    <row r="126" spans="13:14">
      <c r="M126" s="25"/>
      <c r="N126" s="25"/>
    </row>
    <row r="127" spans="13:14">
      <c r="M127" s="25"/>
      <c r="N127" s="25"/>
    </row>
    <row r="128" spans="13:14">
      <c r="M128" s="25"/>
      <c r="N128" s="25"/>
    </row>
    <row r="129" spans="13:14">
      <c r="M129" s="25"/>
      <c r="N129" s="25"/>
    </row>
    <row r="130" spans="13:14">
      <c r="M130" s="25"/>
      <c r="N130" s="25"/>
    </row>
    <row r="131" spans="13:14">
      <c r="M131" s="25"/>
      <c r="N131" s="25"/>
    </row>
    <row r="132" spans="13:14">
      <c r="M132" s="25"/>
      <c r="N132" s="25"/>
    </row>
    <row r="133" spans="13:14">
      <c r="M133" s="25"/>
      <c r="N133" s="25"/>
    </row>
    <row r="134" spans="13:14">
      <c r="M134" s="25"/>
      <c r="N134" s="25"/>
    </row>
    <row r="135" spans="13:14">
      <c r="M135" s="25"/>
      <c r="N135" s="25"/>
    </row>
    <row r="136" spans="13:14">
      <c r="M136" s="25"/>
      <c r="N136" s="25"/>
    </row>
    <row r="137" spans="13:14">
      <c r="M137" s="25"/>
      <c r="N137" s="25"/>
    </row>
    <row r="138" spans="13:14">
      <c r="M138" s="25"/>
      <c r="N138" s="25"/>
    </row>
    <row r="139" spans="13:14">
      <c r="M139" s="25"/>
      <c r="N139" s="25"/>
    </row>
    <row r="140" spans="13:14">
      <c r="M140" s="25"/>
      <c r="N140" s="25"/>
    </row>
    <row r="141" spans="13:14">
      <c r="M141" s="25"/>
      <c r="N141" s="25"/>
    </row>
    <row r="142" spans="13:14">
      <c r="M142" s="25"/>
      <c r="N142" s="25"/>
    </row>
    <row r="143" spans="13:14">
      <c r="M143" s="25"/>
      <c r="N143" s="25"/>
    </row>
    <row r="144" spans="13:14">
      <c r="M144" s="25"/>
      <c r="N144" s="25"/>
    </row>
    <row r="145" spans="13:14">
      <c r="M145" s="25"/>
      <c r="N145" s="25"/>
    </row>
    <row r="146" spans="13:14">
      <c r="M146" s="25"/>
      <c r="N146" s="25"/>
    </row>
    <row r="147" spans="13:14">
      <c r="M147" s="25"/>
      <c r="N147" s="25"/>
    </row>
    <row r="148" spans="13:14">
      <c r="M148" s="25"/>
      <c r="N148" s="25"/>
    </row>
    <row r="149" spans="13:14">
      <c r="M149" s="25"/>
      <c r="N149" s="25"/>
    </row>
    <row r="150" spans="13:14">
      <c r="M150" s="25"/>
      <c r="N150" s="25"/>
    </row>
    <row r="151" spans="13:14">
      <c r="M151" s="25"/>
      <c r="N151" s="25"/>
    </row>
    <row r="152" spans="13:14">
      <c r="M152" s="25"/>
      <c r="N152" s="25"/>
    </row>
    <row r="153" spans="13:14">
      <c r="M153" s="25"/>
      <c r="N153" s="25"/>
    </row>
    <row r="154" spans="13:14">
      <c r="M154" s="25"/>
      <c r="N154" s="25"/>
    </row>
    <row r="155" spans="13:14">
      <c r="M155" s="25"/>
      <c r="N155" s="25"/>
    </row>
    <row r="156" spans="13:14">
      <c r="M156" s="25"/>
      <c r="N156" s="25"/>
    </row>
    <row r="157" spans="13:14">
      <c r="M157" s="25"/>
      <c r="N157" s="25"/>
    </row>
    <row r="158" spans="13:14">
      <c r="M158" s="25"/>
      <c r="N158" s="25"/>
    </row>
    <row r="159" spans="13:14">
      <c r="M159" s="25"/>
      <c r="N159" s="25"/>
    </row>
    <row r="160" spans="13:14">
      <c r="M160" s="25"/>
      <c r="N160" s="25"/>
    </row>
    <row r="161" spans="13:14">
      <c r="M161" s="25"/>
      <c r="N161" s="25"/>
    </row>
    <row r="162" spans="13:14">
      <c r="M162" s="25"/>
      <c r="N162" s="25"/>
    </row>
    <row r="163" spans="13:14">
      <c r="M163" s="25"/>
      <c r="N163" s="25"/>
    </row>
    <row r="164" spans="13:14">
      <c r="M164" s="25"/>
      <c r="N164" s="25"/>
    </row>
    <row r="165" spans="13:14">
      <c r="M165" s="25"/>
      <c r="N165" s="25"/>
    </row>
    <row r="166" spans="13:14">
      <c r="M166" s="25"/>
      <c r="N166" s="25"/>
    </row>
    <row r="167" spans="13:14">
      <c r="M167" s="25"/>
      <c r="N167" s="25"/>
    </row>
    <row r="168" spans="13:14">
      <c r="M168" s="25"/>
      <c r="N168" s="25"/>
    </row>
    <row r="169" spans="13:14">
      <c r="M169" s="25"/>
      <c r="N169" s="25"/>
    </row>
    <row r="170" spans="13:14">
      <c r="M170" s="25"/>
      <c r="N170" s="25"/>
    </row>
    <row r="171" spans="13:14">
      <c r="M171" s="25"/>
      <c r="N171" s="25"/>
    </row>
    <row r="172" spans="13:14">
      <c r="M172" s="25"/>
      <c r="N172" s="25"/>
    </row>
    <row r="173" spans="13:14">
      <c r="M173" s="25"/>
      <c r="N173" s="25"/>
    </row>
    <row r="174" spans="13:14">
      <c r="M174" s="25"/>
      <c r="N174" s="25"/>
    </row>
    <row r="175" spans="13:14">
      <c r="M175" s="25"/>
      <c r="N175" s="25"/>
    </row>
    <row r="176" spans="13:14">
      <c r="M176" s="25"/>
      <c r="N176" s="25"/>
    </row>
    <row r="177" spans="13:14">
      <c r="M177" s="25"/>
      <c r="N177" s="25"/>
    </row>
    <row r="178" spans="13:14">
      <c r="M178" s="25"/>
      <c r="N178" s="25"/>
    </row>
    <row r="179" spans="13:14">
      <c r="M179" s="25"/>
      <c r="N179" s="25"/>
    </row>
    <row r="180" spans="13:14">
      <c r="M180" s="25"/>
      <c r="N180" s="25"/>
    </row>
    <row r="181" spans="13:14">
      <c r="M181" s="25"/>
      <c r="N181" s="25"/>
    </row>
    <row r="182" spans="13:14">
      <c r="M182" s="25"/>
      <c r="N182" s="25"/>
    </row>
    <row r="183" spans="13:14">
      <c r="M183" s="25"/>
      <c r="N183" s="25"/>
    </row>
    <row r="184" spans="13:14">
      <c r="M184" s="25"/>
      <c r="N184" s="25"/>
    </row>
    <row r="185" spans="13:14">
      <c r="M185" s="25"/>
      <c r="N185" s="25"/>
    </row>
    <row r="186" spans="13:14">
      <c r="M186" s="25"/>
      <c r="N186" s="25"/>
    </row>
    <row r="187" spans="13:14">
      <c r="M187" s="25"/>
      <c r="N187" s="25"/>
    </row>
    <row r="188" spans="13:14">
      <c r="M188" s="25"/>
      <c r="N188" s="25"/>
    </row>
    <row r="189" spans="13:14">
      <c r="M189" s="25"/>
      <c r="N189" s="25"/>
    </row>
    <row r="190" spans="13:14">
      <c r="M190" s="25"/>
      <c r="N190" s="25"/>
    </row>
    <row r="191" spans="13:14">
      <c r="M191" s="25"/>
      <c r="N191" s="25"/>
    </row>
    <row r="192" spans="13:14">
      <c r="M192" s="25"/>
      <c r="N192" s="25"/>
    </row>
    <row r="193" spans="13:14">
      <c r="M193" s="25"/>
      <c r="N193" s="25"/>
    </row>
    <row r="194" spans="13:14">
      <c r="M194" s="25"/>
      <c r="N194" s="25"/>
    </row>
    <row r="195" spans="13:14">
      <c r="M195" s="25"/>
      <c r="N195" s="25"/>
    </row>
    <row r="196" spans="13:14">
      <c r="M196" s="25"/>
      <c r="N196" s="25"/>
    </row>
    <row r="197" spans="13:14">
      <c r="M197" s="25"/>
      <c r="N197" s="25"/>
    </row>
    <row r="198" spans="13:14">
      <c r="M198" s="25"/>
      <c r="N198" s="25"/>
    </row>
    <row r="199" spans="13:14">
      <c r="M199" s="25"/>
      <c r="N199" s="25"/>
    </row>
    <row r="200" spans="13:14">
      <c r="M200" s="25"/>
      <c r="N200" s="25"/>
    </row>
    <row r="201" spans="13:14">
      <c r="M201" s="25"/>
      <c r="N201" s="25"/>
    </row>
    <row r="202" spans="13:14">
      <c r="M202" s="25"/>
      <c r="N202" s="25"/>
    </row>
    <row r="203" spans="13:14">
      <c r="M203" s="25"/>
      <c r="N203" s="25"/>
    </row>
    <row r="204" spans="13:14">
      <c r="M204" s="25"/>
      <c r="N204" s="25"/>
    </row>
    <row r="205" spans="13:14">
      <c r="M205" s="25"/>
      <c r="N205" s="25"/>
    </row>
    <row r="206" spans="13:14">
      <c r="M206" s="25"/>
      <c r="N206" s="25"/>
    </row>
    <row r="207" spans="13:14">
      <c r="M207" s="25"/>
      <c r="N207" s="25"/>
    </row>
    <row r="208" spans="13:14">
      <c r="M208" s="25"/>
      <c r="N208" s="25"/>
    </row>
    <row r="209" spans="13:14">
      <c r="M209" s="25"/>
      <c r="N209" s="25"/>
    </row>
    <row r="210" spans="13:14">
      <c r="M210" s="25"/>
      <c r="N210" s="25"/>
    </row>
    <row r="211" spans="13:14">
      <c r="M211" s="25"/>
      <c r="N211" s="25"/>
    </row>
    <row r="212" spans="13:14">
      <c r="M212" s="25"/>
      <c r="N212" s="25"/>
    </row>
    <row r="213" spans="13:14">
      <c r="M213" s="25"/>
      <c r="N213" s="25"/>
    </row>
    <row r="214" spans="13:14">
      <c r="M214" s="25"/>
      <c r="N214" s="25"/>
    </row>
    <row r="215" spans="13:14">
      <c r="M215" s="25"/>
      <c r="N215" s="25"/>
    </row>
    <row r="216" spans="13:14">
      <c r="M216" s="25"/>
      <c r="N216" s="25"/>
    </row>
    <row r="217" spans="13:14">
      <c r="M217" s="25"/>
      <c r="N217" s="25"/>
    </row>
    <row r="218" spans="13:14">
      <c r="M218" s="25"/>
      <c r="N218" s="25"/>
    </row>
    <row r="219" spans="13:14">
      <c r="M219" s="25"/>
      <c r="N219" s="25"/>
    </row>
    <row r="220" spans="13:14">
      <c r="M220" s="25"/>
      <c r="N220" s="25"/>
    </row>
    <row r="221" spans="13:14">
      <c r="M221" s="25"/>
      <c r="N221" s="25"/>
    </row>
    <row r="222" spans="13:14">
      <c r="M222" s="25"/>
      <c r="N222" s="25"/>
    </row>
    <row r="223" spans="13:14">
      <c r="M223" s="25"/>
      <c r="N223" s="25"/>
    </row>
    <row r="224" spans="13:14">
      <c r="M224" s="25"/>
      <c r="N224" s="25"/>
    </row>
    <row r="225" spans="13:14">
      <c r="M225" s="25"/>
      <c r="N225" s="25"/>
    </row>
    <row r="226" spans="13:14">
      <c r="M226" s="25"/>
      <c r="N226" s="25"/>
    </row>
    <row r="227" spans="13:14">
      <c r="M227" s="25"/>
      <c r="N227" s="25"/>
    </row>
    <row r="228" spans="13:14">
      <c r="M228" s="25"/>
      <c r="N228" s="25"/>
    </row>
    <row r="229" spans="13:14">
      <c r="M229" s="25"/>
      <c r="N229" s="25"/>
    </row>
    <row r="230" spans="13:14">
      <c r="M230" s="25"/>
      <c r="N230" s="25"/>
    </row>
    <row r="231" spans="13:14">
      <c r="M231" s="25"/>
      <c r="N231" s="25"/>
    </row>
    <row r="232" spans="13:14">
      <c r="M232" s="25"/>
      <c r="N232" s="25"/>
    </row>
    <row r="233" spans="13:14">
      <c r="M233" s="25"/>
      <c r="N233" s="25"/>
    </row>
    <row r="234" spans="13:14">
      <c r="M234" s="25"/>
      <c r="N234" s="25"/>
    </row>
    <row r="235" spans="13:14">
      <c r="M235" s="25"/>
      <c r="N235" s="25"/>
    </row>
    <row r="236" spans="13:14">
      <c r="M236" s="25"/>
      <c r="N236" s="25"/>
    </row>
    <row r="237" spans="13:14">
      <c r="M237" s="25"/>
      <c r="N237" s="25"/>
    </row>
    <row r="238" spans="13:14">
      <c r="M238" s="25"/>
      <c r="N238" s="25"/>
    </row>
    <row r="239" spans="13:14">
      <c r="M239" s="25"/>
      <c r="N239" s="25"/>
    </row>
    <row r="240" spans="13:14">
      <c r="M240" s="25"/>
      <c r="N240" s="25"/>
    </row>
    <row r="241" spans="13:14">
      <c r="M241" s="25"/>
      <c r="N241" s="25"/>
    </row>
    <row r="242" spans="13:14">
      <c r="M242" s="25"/>
      <c r="N242" s="25"/>
    </row>
    <row r="243" spans="13:14">
      <c r="M243" s="25"/>
      <c r="N243" s="25"/>
    </row>
    <row r="244" spans="13:14">
      <c r="M244" s="25"/>
      <c r="N244" s="25"/>
    </row>
    <row r="245" spans="13:14">
      <c r="M245" s="25"/>
      <c r="N245" s="25"/>
    </row>
    <row r="246" spans="13:14">
      <c r="M246" s="25"/>
      <c r="N246" s="25"/>
    </row>
    <row r="247" spans="13:14">
      <c r="M247" s="25"/>
      <c r="N247" s="25"/>
    </row>
    <row r="248" spans="13:14">
      <c r="M248" s="25"/>
      <c r="N248" s="25"/>
    </row>
    <row r="249" spans="13:14">
      <c r="M249" s="25"/>
      <c r="N249" s="25"/>
    </row>
    <row r="250" spans="13:14">
      <c r="M250" s="25"/>
      <c r="N250" s="25"/>
    </row>
    <row r="251" spans="13:14">
      <c r="M251" s="25"/>
      <c r="N251" s="25"/>
    </row>
    <row r="252" spans="13:14">
      <c r="M252" s="25"/>
      <c r="N252" s="25"/>
    </row>
    <row r="253" spans="13:14">
      <c r="M253" s="25"/>
      <c r="N253" s="25"/>
    </row>
    <row r="254" spans="13:14">
      <c r="M254" s="25"/>
      <c r="N254" s="25"/>
    </row>
    <row r="255" spans="13:14">
      <c r="M255" s="25"/>
      <c r="N255" s="25"/>
    </row>
    <row r="256" spans="13:14">
      <c r="M256" s="25"/>
      <c r="N256" s="25"/>
    </row>
    <row r="257" spans="13:14">
      <c r="M257" s="25"/>
      <c r="N257" s="25"/>
    </row>
    <row r="258" spans="13:14">
      <c r="M258" s="25"/>
      <c r="N258" s="25"/>
    </row>
    <row r="259" spans="13:14">
      <c r="M259" s="25"/>
      <c r="N259" s="25"/>
    </row>
    <row r="260" spans="13:14">
      <c r="M260" s="25"/>
      <c r="N260" s="25"/>
    </row>
    <row r="261" spans="13:14">
      <c r="M261" s="25"/>
      <c r="N261" s="25"/>
    </row>
    <row r="262" spans="13:14">
      <c r="M262" s="25"/>
      <c r="N262" s="25"/>
    </row>
    <row r="263" spans="13:14">
      <c r="M263" s="25"/>
      <c r="N263" s="25"/>
    </row>
    <row r="264" spans="13:14">
      <c r="M264" s="25"/>
      <c r="N264" s="25"/>
    </row>
    <row r="265" spans="13:14">
      <c r="M265" s="25"/>
      <c r="N265" s="25"/>
    </row>
    <row r="266" spans="13:14">
      <c r="M266" s="25"/>
      <c r="N266" s="25"/>
    </row>
    <row r="267" spans="13:14">
      <c r="M267" s="25"/>
      <c r="N267" s="25"/>
    </row>
    <row r="268" spans="13:14">
      <c r="M268" s="25"/>
      <c r="N268" s="25"/>
    </row>
    <row r="269" spans="13:14">
      <c r="M269" s="25"/>
      <c r="N269" s="25"/>
    </row>
    <row r="270" spans="13:14">
      <c r="M270" s="25"/>
      <c r="N270" s="25"/>
    </row>
    <row r="271" spans="13:14">
      <c r="M271" s="25"/>
      <c r="N271" s="25"/>
    </row>
    <row r="272" spans="13:14">
      <c r="M272" s="25"/>
      <c r="N272" s="25"/>
    </row>
    <row r="273" spans="13:14">
      <c r="M273" s="25"/>
      <c r="N273" s="25"/>
    </row>
    <row r="274" spans="13:14">
      <c r="M274" s="25"/>
      <c r="N274" s="25"/>
    </row>
    <row r="275" spans="13:14">
      <c r="M275" s="25"/>
      <c r="N275" s="25"/>
    </row>
    <row r="276" spans="13:14">
      <c r="M276" s="25"/>
      <c r="N276" s="25"/>
    </row>
    <row r="277" spans="13:14">
      <c r="M277" s="25"/>
      <c r="N277" s="25"/>
    </row>
    <row r="278" spans="13:14">
      <c r="M278" s="25"/>
      <c r="N278" s="25"/>
    </row>
    <row r="279" spans="13:14">
      <c r="M279" s="25"/>
      <c r="N279" s="25"/>
    </row>
    <row r="280" spans="13:14">
      <c r="M280" s="25"/>
      <c r="N280" s="25"/>
    </row>
    <row r="281" spans="13:14">
      <c r="M281" s="25"/>
      <c r="N281" s="25"/>
    </row>
    <row r="282" spans="13:14">
      <c r="M282" s="25"/>
      <c r="N282" s="25"/>
    </row>
    <row r="283" spans="13:14">
      <c r="M283" s="25"/>
      <c r="N283" s="25"/>
    </row>
    <row r="284" spans="13:14">
      <c r="M284" s="25"/>
      <c r="N284" s="25"/>
    </row>
    <row r="285" spans="13:14">
      <c r="M285" s="25"/>
      <c r="N285" s="25"/>
    </row>
    <row r="286" spans="13:14">
      <c r="M286" s="25"/>
      <c r="N286" s="25"/>
    </row>
    <row r="287" spans="13:14">
      <c r="M287" s="25"/>
      <c r="N287" s="25"/>
    </row>
    <row r="288" spans="13:14">
      <c r="M288" s="25"/>
      <c r="N288" s="25"/>
    </row>
    <row r="289" spans="13:14">
      <c r="M289" s="25"/>
      <c r="N289" s="25"/>
    </row>
    <row r="290" spans="13:14">
      <c r="M290" s="25"/>
      <c r="N290" s="25"/>
    </row>
    <row r="291" spans="13:14">
      <c r="M291" s="25"/>
      <c r="N291" s="25"/>
    </row>
    <row r="292" spans="13:14">
      <c r="M292" s="25"/>
      <c r="N292" s="25"/>
    </row>
    <row r="293" spans="13:14">
      <c r="M293" s="25"/>
      <c r="N293" s="25"/>
    </row>
    <row r="294" spans="13:14">
      <c r="M294" s="25"/>
      <c r="N294" s="25"/>
    </row>
    <row r="295" spans="13:14">
      <c r="M295" s="25"/>
      <c r="N295" s="25"/>
    </row>
    <row r="296" spans="13:14">
      <c r="M296" s="25"/>
      <c r="N296" s="25"/>
    </row>
    <row r="297" spans="13:14">
      <c r="M297" s="25"/>
      <c r="N297" s="25"/>
    </row>
    <row r="298" spans="13:14">
      <c r="M298" s="25"/>
      <c r="N298" s="25"/>
    </row>
    <row r="299" spans="13:14">
      <c r="M299" s="25"/>
      <c r="N299" s="25"/>
    </row>
    <row r="300" spans="13:14">
      <c r="M300" s="25"/>
      <c r="N300" s="25"/>
    </row>
    <row r="301" spans="13:14">
      <c r="M301" s="25"/>
      <c r="N301" s="25"/>
    </row>
    <row r="302" spans="13:14">
      <c r="M302" s="25"/>
      <c r="N302" s="25"/>
    </row>
    <row r="303" spans="13:14">
      <c r="M303" s="25"/>
      <c r="N303" s="25"/>
    </row>
    <row r="304" spans="13:14">
      <c r="M304" s="25"/>
      <c r="N304" s="25"/>
    </row>
    <row r="305" spans="13:14">
      <c r="M305" s="25"/>
      <c r="N305" s="25"/>
    </row>
    <row r="306" spans="13:14">
      <c r="M306" s="25"/>
      <c r="N306" s="25"/>
    </row>
    <row r="307" spans="13:14">
      <c r="M307" s="25"/>
      <c r="N307" s="25"/>
    </row>
    <row r="308" spans="13:14">
      <c r="M308" s="25"/>
      <c r="N308" s="25"/>
    </row>
    <row r="309" spans="13:14">
      <c r="M309" s="25"/>
      <c r="N309" s="25"/>
    </row>
    <row r="310" spans="13:14">
      <c r="M310" s="25"/>
      <c r="N310" s="25"/>
    </row>
    <row r="311" spans="13:14">
      <c r="M311" s="25"/>
      <c r="N311" s="25"/>
    </row>
    <row r="312" spans="13:14">
      <c r="M312" s="25"/>
      <c r="N312" s="25"/>
    </row>
    <row r="313" spans="13:14">
      <c r="M313" s="25"/>
      <c r="N313" s="25"/>
    </row>
    <row r="314" spans="13:14">
      <c r="M314" s="25"/>
      <c r="N314" s="25"/>
    </row>
    <row r="315" spans="13:14">
      <c r="M315" s="25"/>
      <c r="N315" s="25"/>
    </row>
    <row r="316" spans="13:14">
      <c r="M316" s="25"/>
      <c r="N316" s="25"/>
    </row>
    <row r="317" spans="13:14">
      <c r="M317" s="25"/>
      <c r="N317" s="25"/>
    </row>
    <row r="318" spans="13:14">
      <c r="M318" s="25"/>
      <c r="N318" s="25"/>
    </row>
    <row r="319" spans="13:14">
      <c r="M319" s="25"/>
      <c r="N319" s="25"/>
    </row>
    <row r="320" spans="13:14">
      <c r="M320" s="25"/>
      <c r="N320" s="25"/>
    </row>
    <row r="321" spans="13:14">
      <c r="M321" s="25"/>
      <c r="N321" s="25"/>
    </row>
    <row r="322" spans="13:14">
      <c r="M322" s="25"/>
      <c r="N322" s="25"/>
    </row>
    <row r="323" spans="13:14">
      <c r="M323" s="25"/>
      <c r="N323" s="25"/>
    </row>
    <row r="324" spans="13:14">
      <c r="M324" s="25"/>
      <c r="N324" s="25"/>
    </row>
    <row r="325" spans="13:14">
      <c r="M325" s="25"/>
      <c r="N325" s="25"/>
    </row>
    <row r="326" spans="13:14">
      <c r="M326" s="25"/>
      <c r="N326" s="25"/>
    </row>
    <row r="327" spans="13:14">
      <c r="M327" s="25"/>
      <c r="N327" s="25"/>
    </row>
    <row r="328" spans="13:14">
      <c r="M328" s="25"/>
      <c r="N328" s="25"/>
    </row>
    <row r="329" spans="13:14">
      <c r="M329" s="25"/>
      <c r="N329" s="25"/>
    </row>
    <row r="330" spans="13:14">
      <c r="M330" s="25"/>
      <c r="N330" s="25"/>
    </row>
    <row r="331" spans="13:14">
      <c r="M331" s="25"/>
      <c r="N331" s="25"/>
    </row>
    <row r="332" spans="13:14">
      <c r="M332" s="25"/>
      <c r="N332" s="25"/>
    </row>
    <row r="333" spans="13:14">
      <c r="M333" s="25"/>
      <c r="N333" s="25"/>
    </row>
    <row r="334" spans="13:14">
      <c r="M334" s="25"/>
      <c r="N334" s="25"/>
    </row>
    <row r="335" spans="13:14">
      <c r="M335" s="25"/>
      <c r="N335" s="25"/>
    </row>
    <row r="336" spans="13:14">
      <c r="M336" s="25"/>
      <c r="N336" s="25"/>
    </row>
    <row r="337" spans="13:14">
      <c r="M337" s="25"/>
      <c r="N337" s="25"/>
    </row>
    <row r="338" spans="13:14">
      <c r="M338" s="25"/>
      <c r="N338" s="25"/>
    </row>
    <row r="339" spans="13:14">
      <c r="M339" s="25"/>
      <c r="N339" s="25"/>
    </row>
    <row r="340" spans="13:14">
      <c r="M340" s="25"/>
      <c r="N340" s="25"/>
    </row>
    <row r="341" spans="13:14">
      <c r="M341" s="25"/>
      <c r="N341" s="25"/>
    </row>
    <row r="342" spans="13:14">
      <c r="M342" s="25"/>
      <c r="N342" s="25"/>
    </row>
    <row r="343" spans="13:14">
      <c r="M343" s="25"/>
      <c r="N343" s="25"/>
    </row>
    <row r="344" spans="13:14">
      <c r="M344" s="25"/>
      <c r="N344" s="25"/>
    </row>
    <row r="345" spans="13:14">
      <c r="M345" s="25"/>
      <c r="N345" s="25"/>
    </row>
    <row r="346" spans="13:14">
      <c r="M346" s="25"/>
      <c r="N346" s="25"/>
    </row>
    <row r="347" spans="13:14">
      <c r="M347" s="25"/>
      <c r="N347" s="25"/>
    </row>
    <row r="348" spans="13:14">
      <c r="M348" s="25"/>
      <c r="N348" s="25"/>
    </row>
    <row r="349" spans="13:14">
      <c r="M349" s="25"/>
      <c r="N349" s="25"/>
    </row>
    <row r="350" spans="13:14">
      <c r="M350" s="25"/>
      <c r="N350" s="25"/>
    </row>
    <row r="351" spans="13:14">
      <c r="M351" s="25"/>
      <c r="N351" s="25"/>
    </row>
    <row r="352" spans="13:14">
      <c r="M352" s="25"/>
      <c r="N352" s="25"/>
    </row>
    <row r="353" spans="13:14">
      <c r="M353" s="25"/>
      <c r="N353" s="25"/>
    </row>
    <row r="354" spans="13:14">
      <c r="M354" s="25"/>
      <c r="N354" s="25"/>
    </row>
    <row r="355" spans="13:14">
      <c r="M355" s="25"/>
      <c r="N355" s="25"/>
    </row>
    <row r="356" spans="13:14">
      <c r="M356" s="25"/>
      <c r="N356" s="25"/>
    </row>
    <row r="357" spans="13:14">
      <c r="M357" s="25"/>
      <c r="N357" s="25"/>
    </row>
    <row r="358" spans="13:14">
      <c r="M358" s="25"/>
      <c r="N358" s="25"/>
    </row>
    <row r="359" spans="13:14">
      <c r="M359" s="25"/>
      <c r="N359" s="25"/>
    </row>
    <row r="360" spans="13:14">
      <c r="M360" s="25"/>
      <c r="N360" s="25"/>
    </row>
    <row r="361" spans="13:14">
      <c r="M361" s="25"/>
      <c r="N361" s="25"/>
    </row>
    <row r="362" spans="13:14">
      <c r="M362" s="25"/>
      <c r="N362" s="25"/>
    </row>
    <row r="363" spans="13:14">
      <c r="M363" s="25"/>
      <c r="N363" s="25"/>
    </row>
    <row r="364" spans="13:14">
      <c r="M364" s="25"/>
      <c r="N364" s="25"/>
    </row>
    <row r="365" spans="13:14">
      <c r="M365" s="25"/>
      <c r="N365" s="25"/>
    </row>
    <row r="366" spans="13:14">
      <c r="M366" s="25"/>
      <c r="N366" s="25"/>
    </row>
    <row r="367" spans="13:14">
      <c r="M367" s="25"/>
      <c r="N367" s="25"/>
    </row>
    <row r="368" spans="13:14">
      <c r="M368" s="25"/>
      <c r="N368" s="25"/>
    </row>
    <row r="369" spans="13:14">
      <c r="M369" s="25"/>
      <c r="N369" s="25"/>
    </row>
    <row r="370" spans="13:14">
      <c r="M370" s="25"/>
      <c r="N370" s="25"/>
    </row>
    <row r="371" spans="13:14">
      <c r="M371" s="25"/>
      <c r="N371" s="25"/>
    </row>
    <row r="372" spans="13:14">
      <c r="M372" s="25"/>
      <c r="N372" s="25"/>
    </row>
    <row r="373" spans="13:14">
      <c r="M373" s="25"/>
      <c r="N373" s="25"/>
    </row>
    <row r="374" spans="13:14">
      <c r="M374" s="25"/>
      <c r="N374" s="25"/>
    </row>
    <row r="375" spans="13:14">
      <c r="M375" s="25"/>
      <c r="N375" s="25"/>
    </row>
    <row r="376" spans="13:14">
      <c r="M376" s="25"/>
      <c r="N376" s="25"/>
    </row>
    <row r="377" spans="13:14">
      <c r="M377" s="25"/>
      <c r="N377" s="25"/>
    </row>
    <row r="378" spans="13:14">
      <c r="M378" s="25"/>
      <c r="N378" s="25"/>
    </row>
    <row r="379" spans="13:14">
      <c r="M379" s="25"/>
      <c r="N379" s="25"/>
    </row>
    <row r="380" spans="13:14">
      <c r="M380" s="25"/>
      <c r="N380" s="25"/>
    </row>
    <row r="381" spans="13:14">
      <c r="M381" s="25"/>
      <c r="N381" s="25"/>
    </row>
    <row r="382" spans="13:14">
      <c r="M382" s="25"/>
      <c r="N382" s="25"/>
    </row>
    <row r="383" spans="13:14">
      <c r="M383" s="25"/>
      <c r="N383" s="25"/>
    </row>
    <row r="384" spans="13:14">
      <c r="M384" s="25"/>
      <c r="N384" s="25"/>
    </row>
    <row r="385" spans="13:14">
      <c r="M385" s="25"/>
      <c r="N385" s="25"/>
    </row>
    <row r="386" spans="13:14">
      <c r="M386" s="25"/>
      <c r="N386" s="25"/>
    </row>
    <row r="387" spans="13:14">
      <c r="M387" s="25"/>
      <c r="N387" s="25"/>
    </row>
    <row r="388" spans="13:14">
      <c r="M388" s="25"/>
      <c r="N388" s="25"/>
    </row>
    <row r="389" spans="13:14">
      <c r="M389" s="25"/>
      <c r="N389" s="25"/>
    </row>
    <row r="390" spans="13:14">
      <c r="M390" s="25"/>
      <c r="N390" s="25"/>
    </row>
    <row r="391" spans="13:14">
      <c r="M391" s="25"/>
      <c r="N391" s="25"/>
    </row>
    <row r="392" spans="13:14">
      <c r="M392" s="25"/>
      <c r="N392" s="25"/>
    </row>
    <row r="393" spans="13:14">
      <c r="M393" s="25"/>
      <c r="N393" s="25"/>
    </row>
    <row r="394" spans="13:14">
      <c r="M394" s="25"/>
      <c r="N394" s="25"/>
    </row>
    <row r="395" spans="13:14">
      <c r="M395" s="25"/>
      <c r="N395" s="25"/>
    </row>
    <row r="396" spans="13:14">
      <c r="M396" s="25"/>
      <c r="N396" s="25"/>
    </row>
    <row r="397" spans="13:14">
      <c r="M397" s="25"/>
      <c r="N397" s="25"/>
    </row>
    <row r="398" spans="13:14">
      <c r="M398" s="25"/>
      <c r="N398" s="25"/>
    </row>
    <row r="399" spans="13:14">
      <c r="M399" s="25"/>
      <c r="N399" s="25"/>
    </row>
    <row r="400" spans="13:14">
      <c r="M400" s="25"/>
      <c r="N400" s="25"/>
    </row>
    <row r="401" spans="13:14">
      <c r="M401" s="25"/>
      <c r="N401" s="25"/>
    </row>
    <row r="402" spans="13:14">
      <c r="M402" s="25"/>
      <c r="N402" s="25"/>
    </row>
    <row r="403" spans="13:14">
      <c r="M403" s="25"/>
      <c r="N403" s="25"/>
    </row>
    <row r="404" spans="13:14">
      <c r="M404" s="25"/>
      <c r="N404" s="25"/>
    </row>
    <row r="405" spans="13:14">
      <c r="M405" s="25"/>
      <c r="N405" s="25"/>
    </row>
    <row r="406" spans="13:14">
      <c r="M406" s="25"/>
      <c r="N406" s="25"/>
    </row>
    <row r="407" spans="13:14">
      <c r="M407" s="25"/>
      <c r="N407" s="25"/>
    </row>
    <row r="408" spans="13:14">
      <c r="M408" s="25"/>
      <c r="N408" s="25"/>
    </row>
    <row r="409" spans="13:14">
      <c r="M409" s="25"/>
      <c r="N409" s="25"/>
    </row>
    <row r="410" spans="13:14">
      <c r="M410" s="25"/>
      <c r="N410" s="25"/>
    </row>
    <row r="411" spans="13:14">
      <c r="M411" s="25"/>
      <c r="N411" s="25"/>
    </row>
    <row r="412" spans="13:14">
      <c r="M412" s="25"/>
      <c r="N412" s="25"/>
    </row>
    <row r="413" spans="13:14">
      <c r="M413" s="25"/>
      <c r="N413" s="25"/>
    </row>
    <row r="414" spans="13:14">
      <c r="M414" s="25"/>
      <c r="N414" s="25"/>
    </row>
    <row r="415" spans="13:14">
      <c r="M415" s="25"/>
      <c r="N415" s="25"/>
    </row>
    <row r="416" spans="13:14">
      <c r="M416" s="25"/>
      <c r="N416" s="25"/>
    </row>
    <row r="417" spans="13:14">
      <c r="M417" s="25"/>
      <c r="N417" s="25"/>
    </row>
    <row r="418" spans="13:14">
      <c r="M418" s="25"/>
      <c r="N418" s="25"/>
    </row>
    <row r="419" spans="13:14">
      <c r="M419" s="25"/>
      <c r="N419" s="25"/>
    </row>
    <row r="420" spans="13:14">
      <c r="M420" s="25"/>
      <c r="N420" s="25"/>
    </row>
    <row r="421" spans="13:14">
      <c r="M421" s="25"/>
      <c r="N421" s="25"/>
    </row>
    <row r="422" spans="13:14">
      <c r="M422" s="25"/>
      <c r="N422" s="25"/>
    </row>
    <row r="423" spans="13:14">
      <c r="M423" s="25"/>
      <c r="N423" s="25"/>
    </row>
    <row r="424" spans="13:14">
      <c r="M424" s="25"/>
      <c r="N424" s="25"/>
    </row>
    <row r="425" spans="13:14">
      <c r="M425" s="25"/>
      <c r="N425" s="25"/>
    </row>
    <row r="426" spans="13:14">
      <c r="M426" s="25"/>
      <c r="N426" s="25"/>
    </row>
    <row r="427" spans="13:14">
      <c r="M427" s="25"/>
      <c r="N427" s="25"/>
    </row>
    <row r="428" spans="13:14">
      <c r="M428" s="25"/>
      <c r="N428" s="25"/>
    </row>
    <row r="429" spans="13:14">
      <c r="M429" s="25"/>
      <c r="N429" s="25"/>
    </row>
    <row r="430" spans="13:14">
      <c r="M430" s="25"/>
      <c r="N430" s="25"/>
    </row>
    <row r="431" spans="13:14">
      <c r="M431" s="25"/>
      <c r="N431" s="25"/>
    </row>
    <row r="432" spans="13:14">
      <c r="M432" s="25"/>
      <c r="N432" s="25"/>
    </row>
    <row r="433" spans="13:14">
      <c r="M433" s="25"/>
      <c r="N433" s="25"/>
    </row>
    <row r="434" spans="13:14">
      <c r="M434" s="25"/>
      <c r="N434" s="25"/>
    </row>
    <row r="435" spans="13:14">
      <c r="M435" s="25"/>
      <c r="N435" s="25"/>
    </row>
    <row r="436" spans="13:14">
      <c r="M436" s="25"/>
      <c r="N436" s="25"/>
    </row>
    <row r="437" spans="13:14">
      <c r="M437" s="25"/>
      <c r="N437" s="25"/>
    </row>
    <row r="438" spans="13:14">
      <c r="M438" s="25"/>
      <c r="N438" s="25"/>
    </row>
    <row r="439" spans="13:14">
      <c r="M439" s="25"/>
      <c r="N439" s="25"/>
    </row>
    <row r="440" spans="13:14">
      <c r="M440" s="25"/>
      <c r="N440" s="25"/>
    </row>
    <row r="441" spans="13:14">
      <c r="M441" s="25"/>
      <c r="N441" s="25"/>
    </row>
    <row r="442" spans="13:14">
      <c r="M442" s="25"/>
      <c r="N442" s="25"/>
    </row>
    <row r="443" spans="13:14">
      <c r="M443" s="25"/>
      <c r="N443" s="25"/>
    </row>
    <row r="444" spans="13:14">
      <c r="M444" s="25"/>
      <c r="N444" s="25"/>
    </row>
    <row r="445" spans="13:14">
      <c r="M445" s="25"/>
      <c r="N445" s="25"/>
    </row>
    <row r="446" spans="13:14">
      <c r="M446" s="25"/>
      <c r="N446" s="25"/>
    </row>
    <row r="447" spans="13:14">
      <c r="M447" s="25"/>
      <c r="N447" s="25"/>
    </row>
    <row r="448" spans="13:14">
      <c r="M448" s="25"/>
      <c r="N448" s="25"/>
    </row>
    <row r="449" spans="13:14">
      <c r="M449" s="25"/>
      <c r="N449" s="25"/>
    </row>
    <row r="450" spans="13:14">
      <c r="M450" s="25"/>
      <c r="N450" s="25"/>
    </row>
    <row r="451" spans="13:14">
      <c r="M451" s="25"/>
      <c r="N451" s="25"/>
    </row>
    <row r="452" spans="13:14">
      <c r="M452" s="25"/>
      <c r="N452" s="25"/>
    </row>
    <row r="453" spans="13:14">
      <c r="M453" s="25"/>
      <c r="N453" s="25"/>
    </row>
    <row r="454" spans="13:14">
      <c r="M454" s="25"/>
      <c r="N454" s="25"/>
    </row>
    <row r="455" spans="13:14">
      <c r="M455" s="25"/>
      <c r="N455" s="25"/>
    </row>
    <row r="456" spans="13:14">
      <c r="M456" s="25"/>
      <c r="N456" s="25"/>
    </row>
    <row r="457" spans="13:14">
      <c r="M457" s="25"/>
      <c r="N457" s="25"/>
    </row>
    <row r="458" spans="13:14">
      <c r="M458" s="25"/>
      <c r="N458" s="25"/>
    </row>
    <row r="459" spans="13:14">
      <c r="M459" s="25"/>
      <c r="N459" s="25"/>
    </row>
    <row r="460" spans="13:14">
      <c r="M460" s="25"/>
      <c r="N460" s="25"/>
    </row>
    <row r="461" spans="13:14">
      <c r="M461" s="25"/>
      <c r="N461" s="25"/>
    </row>
    <row r="462" spans="13:14">
      <c r="M462" s="25"/>
      <c r="N462" s="25"/>
    </row>
    <row r="463" spans="13:14">
      <c r="M463" s="25"/>
      <c r="N463" s="25"/>
    </row>
    <row r="464" spans="13:14">
      <c r="M464" s="25"/>
      <c r="N464" s="25"/>
    </row>
    <row r="465" spans="13:14">
      <c r="M465" s="25"/>
      <c r="N465" s="25"/>
    </row>
    <row r="466" spans="13:14">
      <c r="M466" s="25"/>
      <c r="N466" s="25"/>
    </row>
    <row r="467" spans="13:14">
      <c r="M467" s="25"/>
      <c r="N467" s="25"/>
    </row>
    <row r="468" spans="13:14">
      <c r="M468" s="25"/>
      <c r="N468" s="25"/>
    </row>
    <row r="469" spans="13:14">
      <c r="M469" s="25"/>
      <c r="N469" s="25"/>
    </row>
    <row r="470" spans="13:14">
      <c r="M470" s="25"/>
      <c r="N470" s="25"/>
    </row>
    <row r="471" spans="13:14">
      <c r="M471" s="25"/>
      <c r="N471" s="25"/>
    </row>
    <row r="472" spans="13:14">
      <c r="M472" s="25"/>
      <c r="N472" s="25"/>
    </row>
    <row r="473" spans="13:14">
      <c r="M473" s="25"/>
      <c r="N473" s="25"/>
    </row>
    <row r="474" spans="13:14">
      <c r="M474" s="25"/>
      <c r="N474" s="25"/>
    </row>
    <row r="475" spans="13:14">
      <c r="M475" s="25"/>
      <c r="N475" s="25"/>
    </row>
    <row r="476" spans="13:14">
      <c r="M476" s="25"/>
      <c r="N476" s="25"/>
    </row>
    <row r="477" spans="13:14">
      <c r="M477" s="25"/>
      <c r="N477" s="25"/>
    </row>
    <row r="478" spans="13:14">
      <c r="M478" s="25"/>
      <c r="N478" s="25"/>
    </row>
    <row r="479" spans="13:14">
      <c r="M479" s="25"/>
      <c r="N479" s="25"/>
    </row>
    <row r="480" spans="13:14">
      <c r="M480" s="25"/>
      <c r="N480" s="25"/>
    </row>
    <row r="481" spans="13:14">
      <c r="M481" s="25"/>
      <c r="N481" s="25"/>
    </row>
    <row r="482" spans="13:14">
      <c r="M482" s="25"/>
      <c r="N482" s="25"/>
    </row>
    <row r="483" spans="13:14">
      <c r="M483" s="25"/>
      <c r="N483" s="25"/>
    </row>
    <row r="484" spans="13:14">
      <c r="M484" s="25"/>
      <c r="N484" s="25"/>
    </row>
    <row r="485" spans="13:14">
      <c r="M485" s="25"/>
      <c r="N485" s="25"/>
    </row>
    <row r="486" spans="13:14">
      <c r="M486" s="25"/>
      <c r="N486" s="25"/>
    </row>
    <row r="487" spans="13:14">
      <c r="M487" s="25"/>
      <c r="N487" s="25"/>
    </row>
    <row r="488" spans="13:14">
      <c r="M488" s="25"/>
      <c r="N488" s="25"/>
    </row>
    <row r="489" spans="13:14">
      <c r="M489" s="25"/>
      <c r="N489" s="25"/>
    </row>
    <row r="490" spans="13:14">
      <c r="M490" s="25"/>
      <c r="N490" s="25"/>
    </row>
    <row r="491" spans="13:14">
      <c r="M491" s="25"/>
      <c r="N491" s="25"/>
    </row>
    <row r="492" spans="13:14">
      <c r="M492" s="25"/>
      <c r="N492" s="25"/>
    </row>
    <row r="493" spans="13:14">
      <c r="M493" s="25"/>
      <c r="N493" s="25"/>
    </row>
    <row r="494" spans="13:14">
      <c r="M494" s="25"/>
      <c r="N494" s="25"/>
    </row>
    <row r="495" spans="13:14">
      <c r="M495" s="25"/>
      <c r="N495" s="25"/>
    </row>
    <row r="496" spans="13:14">
      <c r="M496" s="25"/>
      <c r="N496" s="25"/>
    </row>
    <row r="497" spans="13:14">
      <c r="M497" s="25"/>
      <c r="N497" s="25"/>
    </row>
    <row r="498" spans="13:14">
      <c r="M498" s="25"/>
      <c r="N498" s="25"/>
    </row>
    <row r="499" spans="13:14">
      <c r="M499" s="25"/>
      <c r="N499" s="25"/>
    </row>
    <row r="500" spans="13:14">
      <c r="M500" s="25"/>
      <c r="N500" s="25"/>
    </row>
    <row r="501" spans="13:14">
      <c r="M501" s="25"/>
      <c r="N501" s="25"/>
    </row>
    <row r="502" spans="13:14">
      <c r="M502" s="25"/>
      <c r="N502" s="25"/>
    </row>
    <row r="503" spans="13:14">
      <c r="M503" s="25"/>
      <c r="N503" s="25"/>
    </row>
    <row r="504" spans="13:14">
      <c r="M504" s="25"/>
      <c r="N504" s="25"/>
    </row>
    <row r="505" spans="13:14">
      <c r="M505" s="25"/>
      <c r="N505" s="25"/>
    </row>
    <row r="506" spans="13:14">
      <c r="M506" s="25"/>
      <c r="N506" s="25"/>
    </row>
    <row r="507" spans="13:14">
      <c r="M507" s="25"/>
      <c r="N507" s="25"/>
    </row>
    <row r="508" spans="13:14">
      <c r="M508" s="25"/>
      <c r="N508" s="25"/>
    </row>
    <row r="509" spans="13:14">
      <c r="M509" s="25"/>
      <c r="N509" s="25"/>
    </row>
    <row r="510" spans="13:14">
      <c r="M510" s="25"/>
      <c r="N510" s="25"/>
    </row>
    <row r="511" spans="13:14">
      <c r="M511" s="25"/>
      <c r="N511" s="25"/>
    </row>
    <row r="512" spans="13:14">
      <c r="M512" s="25"/>
      <c r="N512" s="25"/>
    </row>
    <row r="513" spans="13:14">
      <c r="M513" s="25"/>
      <c r="N513" s="25"/>
    </row>
    <row r="514" spans="13:14">
      <c r="M514" s="25"/>
      <c r="N514" s="25"/>
    </row>
    <row r="515" spans="13:14">
      <c r="M515" s="25"/>
      <c r="N515" s="25"/>
    </row>
    <row r="516" spans="13:14">
      <c r="M516" s="25"/>
      <c r="N516" s="25"/>
    </row>
    <row r="517" spans="13:14">
      <c r="M517" s="25"/>
      <c r="N517" s="25"/>
    </row>
    <row r="518" spans="13:14">
      <c r="M518" s="25"/>
      <c r="N518" s="25"/>
    </row>
    <row r="519" spans="13:14">
      <c r="M519" s="25"/>
      <c r="N519" s="25"/>
    </row>
    <row r="520" spans="13:14">
      <c r="M520" s="25"/>
      <c r="N520" s="25"/>
    </row>
    <row r="521" spans="13:14">
      <c r="M521" s="25"/>
      <c r="N521" s="25"/>
    </row>
    <row r="522" spans="13:14">
      <c r="M522" s="25"/>
      <c r="N522" s="25"/>
    </row>
    <row r="523" spans="13:14">
      <c r="M523" s="25"/>
      <c r="N523" s="25"/>
    </row>
    <row r="524" spans="13:14">
      <c r="M524" s="25"/>
      <c r="N524" s="25"/>
    </row>
    <row r="525" spans="13:14">
      <c r="M525" s="25"/>
      <c r="N525" s="25"/>
    </row>
    <row r="526" spans="13:14">
      <c r="M526" s="25"/>
      <c r="N526" s="25"/>
    </row>
    <row r="527" spans="13:14">
      <c r="M527" s="25"/>
      <c r="N527" s="25"/>
    </row>
    <row r="528" spans="13:14">
      <c r="M528" s="25"/>
      <c r="N528" s="25"/>
    </row>
    <row r="529" spans="13:14">
      <c r="M529" s="25"/>
      <c r="N529" s="25"/>
    </row>
    <row r="530" spans="13:14">
      <c r="M530" s="25"/>
      <c r="N530" s="25"/>
    </row>
    <row r="531" spans="13:14">
      <c r="M531" s="25"/>
      <c r="N531" s="25"/>
    </row>
    <row r="532" spans="13:14">
      <c r="M532" s="25"/>
      <c r="N532" s="25"/>
    </row>
    <row r="533" spans="13:14">
      <c r="M533" s="25"/>
      <c r="N533" s="25"/>
    </row>
    <row r="534" spans="13:14">
      <c r="M534" s="25"/>
      <c r="N534" s="25"/>
    </row>
    <row r="535" spans="13:14">
      <c r="M535" s="25"/>
      <c r="N535" s="25"/>
    </row>
    <row r="536" spans="13:14">
      <c r="M536" s="25"/>
      <c r="N536" s="25"/>
    </row>
    <row r="537" spans="13:14">
      <c r="M537" s="25"/>
      <c r="N537" s="25"/>
    </row>
    <row r="538" spans="13:14">
      <c r="M538" s="25"/>
      <c r="N538" s="25"/>
    </row>
    <row r="539" spans="13:14">
      <c r="M539" s="25"/>
      <c r="N539" s="25"/>
    </row>
    <row r="540" spans="13:14">
      <c r="M540" s="25"/>
      <c r="N540" s="25"/>
    </row>
    <row r="541" spans="13:14">
      <c r="M541" s="25"/>
      <c r="N541" s="25"/>
    </row>
    <row r="542" spans="13:14">
      <c r="M542" s="25"/>
      <c r="N542" s="25"/>
    </row>
    <row r="543" spans="13:14">
      <c r="M543" s="25"/>
      <c r="N543" s="25"/>
    </row>
    <row r="544" spans="13:14">
      <c r="M544" s="25"/>
      <c r="N544" s="25"/>
    </row>
    <row r="545" spans="13:14">
      <c r="M545" s="25"/>
      <c r="N545" s="25"/>
    </row>
    <row r="546" spans="13:14">
      <c r="M546" s="25"/>
      <c r="N546" s="25"/>
    </row>
    <row r="547" spans="13:14">
      <c r="M547" s="25"/>
      <c r="N547" s="25"/>
    </row>
    <row r="548" spans="13:14">
      <c r="M548" s="25"/>
      <c r="N548" s="25"/>
    </row>
    <row r="549" spans="13:14">
      <c r="M549" s="25"/>
      <c r="N549" s="25"/>
    </row>
    <row r="550" spans="13:14">
      <c r="M550" s="25"/>
      <c r="N550" s="25"/>
    </row>
    <row r="551" spans="13:14">
      <c r="M551" s="25"/>
      <c r="N551" s="25"/>
    </row>
    <row r="552" spans="13:14">
      <c r="M552" s="25"/>
      <c r="N552" s="25"/>
    </row>
    <row r="553" spans="13:14">
      <c r="M553" s="25"/>
      <c r="N553" s="25"/>
    </row>
    <row r="554" spans="13:14">
      <c r="M554" s="25"/>
      <c r="N554" s="25"/>
    </row>
    <row r="555" spans="13:14">
      <c r="M555" s="25"/>
      <c r="N555" s="25"/>
    </row>
    <row r="556" spans="13:14">
      <c r="M556" s="25"/>
      <c r="N556" s="25"/>
    </row>
    <row r="557" spans="13:14">
      <c r="M557" s="25"/>
      <c r="N557" s="25"/>
    </row>
    <row r="558" spans="13:14">
      <c r="M558" s="25"/>
      <c r="N558" s="25"/>
    </row>
    <row r="559" spans="13:14">
      <c r="M559" s="25"/>
      <c r="N559" s="25"/>
    </row>
    <row r="560" spans="13:14">
      <c r="M560" s="25"/>
      <c r="N560" s="25"/>
    </row>
    <row r="561" spans="13:14">
      <c r="M561" s="25"/>
      <c r="N561" s="25"/>
    </row>
    <row r="562" spans="13:14">
      <c r="M562" s="25"/>
      <c r="N562" s="25"/>
    </row>
    <row r="563" spans="13:14">
      <c r="M563" s="25"/>
      <c r="N563" s="25"/>
    </row>
    <row r="564" spans="13:14">
      <c r="M564" s="25"/>
      <c r="N564" s="25"/>
    </row>
    <row r="565" spans="13:14">
      <c r="M565" s="25"/>
      <c r="N565" s="25"/>
    </row>
    <row r="566" spans="13:14">
      <c r="M566" s="25"/>
      <c r="N566" s="25"/>
    </row>
    <row r="567" spans="13:14">
      <c r="M567" s="25"/>
      <c r="N567" s="25"/>
    </row>
    <row r="568" spans="13:14">
      <c r="M568" s="25"/>
      <c r="N568" s="25"/>
    </row>
    <row r="569" spans="13:14">
      <c r="M569" s="25"/>
      <c r="N569" s="25"/>
    </row>
    <row r="570" spans="13:14">
      <c r="M570" s="25"/>
      <c r="N570" s="25"/>
    </row>
    <row r="571" spans="13:14">
      <c r="M571" s="25"/>
      <c r="N571" s="25"/>
    </row>
    <row r="572" spans="13:14">
      <c r="M572" s="25"/>
      <c r="N572" s="25"/>
    </row>
    <row r="573" spans="13:14">
      <c r="M573" s="25"/>
      <c r="N573" s="25"/>
    </row>
    <row r="574" spans="13:14">
      <c r="M574" s="25"/>
      <c r="N574" s="25"/>
    </row>
    <row r="575" spans="13:14">
      <c r="M575" s="25"/>
      <c r="N575" s="25"/>
    </row>
    <row r="576" spans="13:14">
      <c r="M576" s="25"/>
      <c r="N576" s="25"/>
    </row>
    <row r="577" spans="13:14">
      <c r="M577" s="25"/>
      <c r="N577" s="25"/>
    </row>
    <row r="578" spans="13:14">
      <c r="M578" s="25"/>
      <c r="N578" s="25"/>
    </row>
    <row r="579" spans="13:14">
      <c r="M579" s="25"/>
      <c r="N579" s="25"/>
    </row>
    <row r="580" spans="13:14">
      <c r="M580" s="25"/>
      <c r="N580" s="25"/>
    </row>
    <row r="581" spans="13:14">
      <c r="M581" s="25"/>
      <c r="N581" s="25"/>
    </row>
    <row r="582" spans="13:14">
      <c r="M582" s="25"/>
      <c r="N582" s="25"/>
    </row>
    <row r="583" spans="13:14">
      <c r="M583" s="25"/>
      <c r="N583" s="25"/>
    </row>
    <row r="584" spans="13:14">
      <c r="M584" s="25"/>
      <c r="N584" s="25"/>
    </row>
    <row r="585" spans="13:14">
      <c r="M585" s="25"/>
      <c r="N585" s="25"/>
    </row>
    <row r="586" spans="13:14">
      <c r="M586" s="25"/>
      <c r="N586" s="25"/>
    </row>
    <row r="587" spans="13:14">
      <c r="M587" s="25"/>
      <c r="N587" s="25"/>
    </row>
    <row r="588" spans="13:14">
      <c r="M588" s="25"/>
      <c r="N588" s="25"/>
    </row>
    <row r="589" spans="13:14">
      <c r="M589" s="25"/>
      <c r="N589" s="25"/>
    </row>
    <row r="590" spans="13:14">
      <c r="M590" s="25"/>
      <c r="N590" s="25"/>
    </row>
    <row r="591" spans="13:14">
      <c r="M591" s="25"/>
      <c r="N591" s="25"/>
    </row>
    <row r="592" spans="13:14">
      <c r="M592" s="25"/>
      <c r="N592" s="25"/>
    </row>
    <row r="593" spans="13:14">
      <c r="M593" s="25"/>
      <c r="N593" s="25"/>
    </row>
    <row r="594" spans="13:14">
      <c r="M594" s="25"/>
      <c r="N594" s="25"/>
    </row>
    <row r="595" spans="13:14">
      <c r="M595" s="25"/>
      <c r="N595" s="25"/>
    </row>
    <row r="596" spans="13:14">
      <c r="M596" s="25"/>
      <c r="N596" s="25"/>
    </row>
    <row r="597" spans="13:14">
      <c r="M597" s="25"/>
      <c r="N597" s="25"/>
    </row>
    <row r="598" spans="13:14">
      <c r="M598" s="25"/>
      <c r="N598" s="25"/>
    </row>
    <row r="599" spans="13:14">
      <c r="M599" s="25"/>
      <c r="N599" s="25"/>
    </row>
    <row r="600" spans="13:14">
      <c r="M600" s="25"/>
      <c r="N600" s="25"/>
    </row>
    <row r="601" spans="13:14">
      <c r="M601" s="25"/>
      <c r="N601" s="25"/>
    </row>
    <row r="602" spans="13:14">
      <c r="M602" s="25"/>
      <c r="N602" s="25"/>
    </row>
    <row r="603" spans="13:14">
      <c r="M603" s="25"/>
      <c r="N603" s="25"/>
    </row>
    <row r="604" spans="13:14">
      <c r="M604" s="25"/>
      <c r="N604" s="25"/>
    </row>
    <row r="605" spans="13:14">
      <c r="M605" s="25"/>
      <c r="N605" s="25"/>
    </row>
    <row r="606" spans="13:14">
      <c r="M606" s="25"/>
      <c r="N606" s="25"/>
    </row>
    <row r="607" spans="13:14">
      <c r="M607" s="25"/>
      <c r="N607" s="25"/>
    </row>
    <row r="608" spans="13:14">
      <c r="M608" s="25"/>
      <c r="N608" s="25"/>
    </row>
    <row r="609" spans="13:14">
      <c r="M609" s="25"/>
      <c r="N609" s="25"/>
    </row>
    <row r="610" spans="13:14">
      <c r="M610" s="25"/>
      <c r="N610" s="25"/>
    </row>
    <row r="611" spans="13:14">
      <c r="M611" s="25"/>
      <c r="N611" s="25"/>
    </row>
    <row r="612" spans="13:14">
      <c r="M612" s="25"/>
      <c r="N612" s="25"/>
    </row>
    <row r="613" spans="13:14">
      <c r="M613" s="25"/>
      <c r="N613" s="25"/>
    </row>
    <row r="614" spans="13:14">
      <c r="M614" s="25"/>
      <c r="N614" s="25"/>
    </row>
    <row r="615" spans="13:14">
      <c r="M615" s="25"/>
      <c r="N615" s="25"/>
    </row>
    <row r="616" spans="13:14">
      <c r="M616" s="25"/>
      <c r="N616" s="25"/>
    </row>
    <row r="617" spans="13:14">
      <c r="M617" s="25"/>
      <c r="N617" s="25"/>
    </row>
    <row r="618" spans="13:14">
      <c r="M618" s="25"/>
      <c r="N618" s="25"/>
    </row>
    <row r="619" spans="13:14">
      <c r="M619" s="25"/>
      <c r="N619" s="25"/>
    </row>
    <row r="620" spans="13:14">
      <c r="M620" s="25"/>
      <c r="N620" s="25"/>
    </row>
    <row r="621" spans="13:14">
      <c r="M621" s="25"/>
      <c r="N621" s="25"/>
    </row>
    <row r="622" spans="13:14">
      <c r="M622" s="25"/>
      <c r="N622" s="25"/>
    </row>
    <row r="623" spans="13:14">
      <c r="M623" s="25"/>
      <c r="N623" s="25"/>
    </row>
    <row r="624" spans="13:14">
      <c r="M624" s="25"/>
      <c r="N624" s="25"/>
    </row>
    <row r="625" spans="13:14">
      <c r="M625" s="25"/>
      <c r="N625" s="25"/>
    </row>
    <row r="626" spans="13:14">
      <c r="M626" s="25"/>
      <c r="N626" s="25"/>
    </row>
    <row r="627" spans="13:14">
      <c r="M627" s="25"/>
      <c r="N627" s="25"/>
    </row>
    <row r="628" spans="13:14">
      <c r="M628" s="25"/>
      <c r="N628" s="25"/>
    </row>
    <row r="629" spans="13:14">
      <c r="M629" s="25"/>
      <c r="N629" s="25"/>
    </row>
    <row r="630" spans="13:14">
      <c r="M630" s="25"/>
      <c r="N630" s="25"/>
    </row>
    <row r="631" spans="13:14">
      <c r="M631" s="25"/>
      <c r="N631" s="25"/>
    </row>
    <row r="632" spans="13:14">
      <c r="M632" s="25"/>
      <c r="N632" s="25"/>
    </row>
    <row r="633" spans="13:14">
      <c r="M633" s="25"/>
      <c r="N633" s="25"/>
    </row>
    <row r="634" spans="13:14">
      <c r="M634" s="25"/>
      <c r="N634" s="25"/>
    </row>
    <row r="635" spans="13:14">
      <c r="M635" s="25"/>
      <c r="N635" s="25"/>
    </row>
    <row r="636" spans="13:14">
      <c r="M636" s="25"/>
      <c r="N636" s="25"/>
    </row>
    <row r="637" spans="13:14">
      <c r="M637" s="25"/>
      <c r="N637" s="25"/>
    </row>
    <row r="638" spans="13:14">
      <c r="M638" s="25"/>
      <c r="N638" s="25"/>
    </row>
    <row r="639" spans="13:14">
      <c r="M639" s="25"/>
      <c r="N639" s="25"/>
    </row>
    <row r="640" spans="13:14">
      <c r="M640" s="25"/>
      <c r="N640" s="25"/>
    </row>
    <row r="641" spans="13:14">
      <c r="M641" s="25"/>
      <c r="N641" s="25"/>
    </row>
    <row r="642" spans="13:14">
      <c r="M642" s="25"/>
      <c r="N642" s="25"/>
    </row>
    <row r="643" spans="13:14">
      <c r="M643" s="25"/>
      <c r="N643" s="25"/>
    </row>
    <row r="644" spans="13:14">
      <c r="M644" s="25"/>
      <c r="N644" s="25"/>
    </row>
    <row r="645" spans="13:14">
      <c r="M645" s="25"/>
      <c r="N645" s="25"/>
    </row>
    <row r="646" spans="13:14">
      <c r="M646" s="25"/>
      <c r="N646" s="25"/>
    </row>
    <row r="647" spans="13:14">
      <c r="M647" s="25"/>
      <c r="N647" s="25"/>
    </row>
    <row r="648" spans="13:14">
      <c r="M648" s="25"/>
      <c r="N648" s="25"/>
    </row>
    <row r="649" spans="13:14">
      <c r="M649" s="25"/>
      <c r="N649" s="25"/>
    </row>
    <row r="650" spans="13:14">
      <c r="M650" s="25"/>
      <c r="N650" s="25"/>
    </row>
    <row r="651" spans="13:14">
      <c r="M651" s="25"/>
      <c r="N651" s="25"/>
    </row>
    <row r="652" spans="13:14">
      <c r="M652" s="25"/>
      <c r="N652" s="25"/>
    </row>
    <row r="653" spans="13:14">
      <c r="M653" s="25"/>
      <c r="N653" s="25"/>
    </row>
    <row r="654" spans="13:14">
      <c r="M654" s="25"/>
      <c r="N654" s="25"/>
    </row>
    <row r="655" spans="13:14">
      <c r="M655" s="25"/>
      <c r="N655" s="25"/>
    </row>
    <row r="656" spans="13:14">
      <c r="M656" s="25"/>
      <c r="N656" s="25"/>
    </row>
    <row r="657" spans="13:14">
      <c r="M657" s="25"/>
      <c r="N657" s="25"/>
    </row>
    <row r="658" spans="13:14">
      <c r="M658" s="25"/>
      <c r="N658" s="25"/>
    </row>
    <row r="659" spans="13:14">
      <c r="M659" s="25"/>
      <c r="N659" s="25"/>
    </row>
    <row r="660" spans="13:14">
      <c r="M660" s="25"/>
      <c r="N660" s="25"/>
    </row>
    <row r="661" spans="13:14">
      <c r="M661" s="25"/>
      <c r="N661" s="25"/>
    </row>
    <row r="662" spans="13:14">
      <c r="M662" s="25"/>
      <c r="N662" s="25"/>
    </row>
    <row r="663" spans="13:14">
      <c r="M663" s="25"/>
      <c r="N663" s="25"/>
    </row>
    <row r="664" spans="13:14">
      <c r="M664" s="25"/>
      <c r="N664" s="25"/>
    </row>
    <row r="665" spans="13:14">
      <c r="M665" s="25"/>
      <c r="N665" s="25"/>
    </row>
    <row r="666" spans="13:14">
      <c r="M666" s="25"/>
      <c r="N666" s="25"/>
    </row>
    <row r="667" spans="13:14">
      <c r="M667" s="25"/>
      <c r="N667" s="25"/>
    </row>
    <row r="668" spans="13:14">
      <c r="M668" s="25"/>
      <c r="N668" s="25"/>
    </row>
    <row r="669" spans="13:14">
      <c r="M669" s="25"/>
      <c r="N669" s="25"/>
    </row>
    <row r="670" spans="13:14">
      <c r="M670" s="25"/>
      <c r="N670" s="25"/>
    </row>
    <row r="671" spans="13:14">
      <c r="M671" s="25"/>
      <c r="N671" s="25"/>
    </row>
    <row r="672" spans="13:14">
      <c r="M672" s="25"/>
      <c r="N672" s="25"/>
    </row>
    <row r="673" spans="13:14">
      <c r="M673" s="25"/>
      <c r="N673" s="25"/>
    </row>
    <row r="674" spans="13:14">
      <c r="M674" s="25"/>
      <c r="N674" s="25"/>
    </row>
    <row r="675" spans="13:14">
      <c r="M675" s="25"/>
      <c r="N675" s="25"/>
    </row>
    <row r="676" spans="13:14">
      <c r="M676" s="25"/>
      <c r="N676" s="25"/>
    </row>
    <row r="677" spans="13:14">
      <c r="M677" s="25"/>
      <c r="N677" s="25"/>
    </row>
    <row r="678" spans="13:14">
      <c r="M678" s="25"/>
      <c r="N678" s="25"/>
    </row>
    <row r="679" spans="13:14">
      <c r="M679" s="25"/>
      <c r="N679" s="25"/>
    </row>
    <row r="680" spans="13:14">
      <c r="M680" s="25"/>
      <c r="N680" s="25"/>
    </row>
    <row r="681" spans="13:14">
      <c r="M681" s="25"/>
      <c r="N681" s="25"/>
    </row>
    <row r="682" spans="13:14">
      <c r="M682" s="25"/>
      <c r="N682" s="25"/>
    </row>
    <row r="683" spans="13:14">
      <c r="M683" s="25"/>
      <c r="N683" s="25"/>
    </row>
    <row r="684" spans="13:14">
      <c r="M684" s="25"/>
      <c r="N684" s="25"/>
    </row>
    <row r="685" spans="13:14">
      <c r="M685" s="25"/>
      <c r="N685" s="25"/>
    </row>
    <row r="686" spans="13:14">
      <c r="M686" s="25"/>
      <c r="N686" s="25"/>
    </row>
    <row r="687" spans="13:14">
      <c r="M687" s="25"/>
      <c r="N687" s="25"/>
    </row>
    <row r="688" spans="13:14">
      <c r="M688" s="25"/>
      <c r="N688" s="25"/>
    </row>
    <row r="689" spans="13:14">
      <c r="M689" s="25"/>
      <c r="N689" s="25"/>
    </row>
    <row r="690" spans="13:14">
      <c r="M690" s="25"/>
      <c r="N690" s="25"/>
    </row>
    <row r="691" spans="13:14">
      <c r="M691" s="25"/>
      <c r="N691" s="25"/>
    </row>
    <row r="692" spans="13:14">
      <c r="M692" s="25"/>
      <c r="N692" s="25"/>
    </row>
    <row r="693" spans="13:14">
      <c r="M693" s="25"/>
      <c r="N693" s="25"/>
    </row>
    <row r="694" spans="13:14">
      <c r="M694" s="25"/>
      <c r="N694" s="25"/>
    </row>
    <row r="695" spans="13:14">
      <c r="M695" s="25"/>
      <c r="N695" s="25"/>
    </row>
    <row r="696" spans="13:14">
      <c r="M696" s="25"/>
      <c r="N696" s="25"/>
    </row>
    <row r="697" spans="13:14">
      <c r="M697" s="25"/>
      <c r="N697" s="25"/>
    </row>
    <row r="698" spans="13:14">
      <c r="M698" s="25"/>
      <c r="N698" s="25"/>
    </row>
    <row r="699" spans="13:14">
      <c r="M699" s="25"/>
      <c r="N699" s="25"/>
    </row>
    <row r="700" spans="13:14">
      <c r="M700" s="25"/>
      <c r="N700" s="25"/>
    </row>
    <row r="701" spans="13:14">
      <c r="M701" s="25"/>
      <c r="N701" s="25"/>
    </row>
    <row r="702" spans="13:14">
      <c r="M702" s="25"/>
      <c r="N702" s="25"/>
    </row>
    <row r="703" spans="13:14">
      <c r="M703" s="25"/>
      <c r="N703" s="25"/>
    </row>
    <row r="704" spans="13:14">
      <c r="M704" s="25"/>
      <c r="N704" s="25"/>
    </row>
    <row r="705" spans="13:14">
      <c r="M705" s="25"/>
      <c r="N705" s="25"/>
    </row>
    <row r="706" spans="13:14">
      <c r="M706" s="25"/>
      <c r="N706" s="25"/>
    </row>
    <row r="707" spans="13:14">
      <c r="M707" s="25"/>
      <c r="N707" s="25"/>
    </row>
    <row r="708" spans="13:14">
      <c r="M708" s="25"/>
      <c r="N708" s="25"/>
    </row>
    <row r="709" spans="13:14">
      <c r="M709" s="25"/>
      <c r="N709" s="25"/>
    </row>
    <row r="710" spans="13:14">
      <c r="M710" s="25"/>
      <c r="N710" s="25"/>
    </row>
    <row r="711" spans="13:14">
      <c r="M711" s="25"/>
      <c r="N711" s="25"/>
    </row>
    <row r="712" spans="13:14">
      <c r="M712" s="25"/>
      <c r="N712" s="25"/>
    </row>
    <row r="713" spans="13:14">
      <c r="M713" s="25"/>
      <c r="N713" s="25"/>
    </row>
    <row r="714" spans="13:14">
      <c r="M714" s="25"/>
      <c r="N714" s="25"/>
    </row>
    <row r="715" spans="13:14">
      <c r="M715" s="25"/>
      <c r="N715" s="25"/>
    </row>
    <row r="716" spans="13:14">
      <c r="M716" s="25"/>
      <c r="N716" s="25"/>
    </row>
    <row r="717" spans="13:14">
      <c r="M717" s="25"/>
      <c r="N717" s="25"/>
    </row>
    <row r="718" spans="13:14">
      <c r="M718" s="25"/>
      <c r="N718" s="25"/>
    </row>
    <row r="719" spans="13:14">
      <c r="M719" s="25"/>
      <c r="N719" s="25"/>
    </row>
    <row r="720" spans="13:14">
      <c r="M720" s="25"/>
      <c r="N720" s="25"/>
    </row>
    <row r="721" spans="13:14">
      <c r="M721" s="25"/>
      <c r="N721" s="25"/>
    </row>
    <row r="722" spans="13:14">
      <c r="M722" s="25"/>
      <c r="N722" s="25"/>
    </row>
    <row r="723" spans="13:14">
      <c r="M723" s="25"/>
      <c r="N723" s="25"/>
    </row>
    <row r="724" spans="13:14">
      <c r="M724" s="25"/>
      <c r="N724" s="25"/>
    </row>
    <row r="725" spans="13:14">
      <c r="M725" s="25"/>
      <c r="N725" s="25"/>
    </row>
    <row r="726" spans="13:14">
      <c r="M726" s="25"/>
      <c r="N726" s="25"/>
    </row>
    <row r="727" spans="13:14">
      <c r="M727" s="25"/>
      <c r="N727" s="25"/>
    </row>
    <row r="728" spans="13:14">
      <c r="M728" s="25"/>
      <c r="N728" s="25"/>
    </row>
    <row r="729" spans="13:14">
      <c r="M729" s="25"/>
      <c r="N729" s="25"/>
    </row>
    <row r="730" spans="13:14">
      <c r="M730" s="25"/>
      <c r="N730" s="25"/>
    </row>
    <row r="731" spans="13:14">
      <c r="M731" s="25"/>
      <c r="N731" s="25"/>
    </row>
    <row r="732" spans="13:14">
      <c r="M732" s="25"/>
      <c r="N732" s="25"/>
    </row>
    <row r="733" spans="13:14">
      <c r="M733" s="25"/>
      <c r="N733" s="25"/>
    </row>
    <row r="734" spans="13:14">
      <c r="M734" s="25"/>
      <c r="N734" s="25"/>
    </row>
    <row r="735" spans="13:14">
      <c r="M735" s="25"/>
      <c r="N735" s="25"/>
    </row>
    <row r="736" spans="13:14">
      <c r="M736" s="25"/>
      <c r="N736" s="25"/>
    </row>
    <row r="737" spans="13:14">
      <c r="M737" s="25"/>
      <c r="N737" s="25"/>
    </row>
    <row r="738" spans="13:14">
      <c r="M738" s="25"/>
      <c r="N738" s="25"/>
    </row>
    <row r="739" spans="13:14">
      <c r="M739" s="25"/>
      <c r="N739" s="25"/>
    </row>
    <row r="740" spans="13:14">
      <c r="M740" s="25"/>
      <c r="N740" s="25"/>
    </row>
    <row r="741" spans="13:14">
      <c r="M741" s="25"/>
      <c r="N741" s="25"/>
    </row>
    <row r="742" spans="13:14">
      <c r="M742" s="25"/>
      <c r="N742" s="25"/>
    </row>
    <row r="743" spans="13:14">
      <c r="M743" s="25"/>
      <c r="N743" s="25"/>
    </row>
    <row r="744" spans="13:14">
      <c r="M744" s="25"/>
      <c r="N744" s="25"/>
    </row>
    <row r="745" spans="13:14">
      <c r="M745" s="25"/>
      <c r="N745" s="25"/>
    </row>
    <row r="746" spans="13:14">
      <c r="M746" s="25"/>
      <c r="N746" s="25"/>
    </row>
    <row r="747" spans="13:14">
      <c r="M747" s="25"/>
      <c r="N747" s="25"/>
    </row>
    <row r="748" spans="13:14">
      <c r="M748" s="25"/>
      <c r="N748" s="25"/>
    </row>
    <row r="749" spans="13:14">
      <c r="M749" s="25"/>
      <c r="N749" s="25"/>
    </row>
    <row r="750" spans="13:14">
      <c r="M750" s="25"/>
      <c r="N750" s="25"/>
    </row>
    <row r="751" spans="13:14">
      <c r="M751" s="25"/>
      <c r="N751" s="25"/>
    </row>
    <row r="752" spans="13:14">
      <c r="M752" s="25"/>
      <c r="N752" s="25"/>
    </row>
    <row r="753" spans="13:14">
      <c r="M753" s="25"/>
      <c r="N753" s="25"/>
    </row>
    <row r="754" spans="13:14">
      <c r="M754" s="25"/>
      <c r="N754" s="25"/>
    </row>
    <row r="755" spans="13:14">
      <c r="M755" s="25"/>
      <c r="N755" s="25"/>
    </row>
    <row r="756" spans="13:14">
      <c r="M756" s="25"/>
      <c r="N756" s="25"/>
    </row>
    <row r="757" spans="13:14">
      <c r="M757" s="25"/>
      <c r="N757" s="25"/>
    </row>
    <row r="758" spans="13:14">
      <c r="M758" s="25"/>
      <c r="N758" s="25"/>
    </row>
    <row r="759" spans="13:14">
      <c r="M759" s="25"/>
      <c r="N759" s="25"/>
    </row>
    <row r="760" spans="13:14">
      <c r="M760" s="25"/>
      <c r="N760" s="25"/>
    </row>
    <row r="761" spans="13:14">
      <c r="M761" s="25"/>
      <c r="N761" s="25"/>
    </row>
    <row r="762" spans="13:14">
      <c r="M762" s="25"/>
      <c r="N762" s="25"/>
    </row>
    <row r="763" spans="13:14">
      <c r="M763" s="25"/>
      <c r="N763" s="25"/>
    </row>
    <row r="764" spans="13:14">
      <c r="M764" s="25"/>
      <c r="N764" s="25"/>
    </row>
    <row r="765" spans="13:14">
      <c r="M765" s="25"/>
      <c r="N765" s="25"/>
    </row>
    <row r="766" spans="13:14">
      <c r="M766" s="25"/>
      <c r="N766" s="25"/>
    </row>
    <row r="767" spans="13:14">
      <c r="M767" s="25"/>
      <c r="N767" s="25"/>
    </row>
    <row r="768" spans="13:14">
      <c r="M768" s="25"/>
      <c r="N768" s="25"/>
    </row>
    <row r="769" spans="13:14">
      <c r="M769" s="25"/>
      <c r="N769" s="25"/>
    </row>
    <row r="770" spans="13:14">
      <c r="M770" s="25"/>
      <c r="N770" s="25"/>
    </row>
    <row r="771" spans="13:14">
      <c r="M771" s="25"/>
      <c r="N771" s="25"/>
    </row>
    <row r="772" spans="13:14">
      <c r="M772" s="25"/>
      <c r="N772" s="25"/>
    </row>
    <row r="773" spans="13:14">
      <c r="M773" s="25"/>
      <c r="N773" s="25"/>
    </row>
    <row r="774" spans="13:14">
      <c r="M774" s="25"/>
      <c r="N774" s="25"/>
    </row>
    <row r="775" spans="13:14">
      <c r="M775" s="25"/>
      <c r="N775" s="25"/>
    </row>
    <row r="776" spans="13:14">
      <c r="M776" s="25"/>
      <c r="N776" s="25"/>
    </row>
    <row r="777" spans="13:14">
      <c r="M777" s="25"/>
      <c r="N777" s="25"/>
    </row>
    <row r="778" spans="13:14">
      <c r="M778" s="25"/>
      <c r="N778" s="25"/>
    </row>
    <row r="779" spans="13:14">
      <c r="M779" s="25"/>
      <c r="N779" s="25"/>
    </row>
    <row r="780" spans="13:14">
      <c r="M780" s="25"/>
      <c r="N780" s="25"/>
    </row>
    <row r="781" spans="13:14">
      <c r="M781" s="25"/>
      <c r="N781" s="25"/>
    </row>
    <row r="782" spans="13:14">
      <c r="M782" s="25"/>
      <c r="N782" s="25"/>
    </row>
    <row r="783" spans="13:14">
      <c r="M783" s="25"/>
      <c r="N783" s="25"/>
    </row>
    <row r="784" spans="13:14">
      <c r="M784" s="25"/>
      <c r="N784" s="25"/>
    </row>
    <row r="785" spans="13:14">
      <c r="M785" s="25"/>
      <c r="N785" s="25"/>
    </row>
    <row r="786" spans="13:14">
      <c r="M786" s="25"/>
      <c r="N786" s="25"/>
    </row>
    <row r="787" spans="13:14">
      <c r="M787" s="25"/>
      <c r="N787" s="25"/>
    </row>
    <row r="788" spans="13:14">
      <c r="M788" s="25"/>
      <c r="N788" s="25"/>
    </row>
    <row r="789" spans="13:14">
      <c r="M789" s="25"/>
      <c r="N789" s="25"/>
    </row>
    <row r="790" spans="13:14">
      <c r="M790" s="25"/>
      <c r="N790" s="25"/>
    </row>
    <row r="791" spans="13:14">
      <c r="M791" s="25"/>
      <c r="N791" s="25"/>
    </row>
    <row r="792" spans="13:14">
      <c r="M792" s="25"/>
      <c r="N792" s="25"/>
    </row>
    <row r="793" spans="13:14">
      <c r="M793" s="25"/>
      <c r="N793" s="25"/>
    </row>
    <row r="794" spans="13:14">
      <c r="M794" s="25"/>
      <c r="N794" s="25"/>
    </row>
    <row r="795" spans="13:14">
      <c r="M795" s="25"/>
      <c r="N795" s="25"/>
    </row>
    <row r="796" spans="13:14">
      <c r="M796" s="25"/>
      <c r="N796" s="25"/>
    </row>
    <row r="797" spans="13:14">
      <c r="M797" s="25"/>
      <c r="N797" s="25"/>
    </row>
    <row r="798" spans="13:14">
      <c r="M798" s="25"/>
      <c r="N798" s="25"/>
    </row>
    <row r="799" spans="13:14">
      <c r="M799" s="25"/>
      <c r="N799" s="25"/>
    </row>
    <row r="800" spans="13:14">
      <c r="M800" s="25"/>
      <c r="N800" s="25"/>
    </row>
    <row r="801" spans="13:14">
      <c r="M801" s="25"/>
      <c r="N801" s="25"/>
    </row>
    <row r="802" spans="13:14">
      <c r="M802" s="25"/>
      <c r="N802" s="25"/>
    </row>
    <row r="803" spans="13:14">
      <c r="M803" s="25"/>
      <c r="N803" s="25"/>
    </row>
    <row r="804" spans="13:14">
      <c r="M804" s="25"/>
      <c r="N804" s="25"/>
    </row>
    <row r="805" spans="13:14">
      <c r="M805" s="25"/>
      <c r="N805" s="25"/>
    </row>
    <row r="806" spans="13:14">
      <c r="M806" s="25"/>
      <c r="N806" s="25"/>
    </row>
    <row r="807" spans="13:14">
      <c r="M807" s="25"/>
      <c r="N807" s="25"/>
    </row>
    <row r="808" spans="13:14">
      <c r="M808" s="25"/>
      <c r="N808" s="25"/>
    </row>
    <row r="809" spans="13:14">
      <c r="M809" s="25"/>
      <c r="N809" s="25"/>
    </row>
    <row r="810" spans="13:14">
      <c r="M810" s="25"/>
      <c r="N810" s="25"/>
    </row>
    <row r="811" spans="13:14">
      <c r="M811" s="25"/>
      <c r="N811" s="25"/>
    </row>
    <row r="812" spans="13:14">
      <c r="M812" s="25"/>
      <c r="N812" s="25"/>
    </row>
    <row r="813" spans="13:14">
      <c r="M813" s="25"/>
      <c r="N813" s="25"/>
    </row>
    <row r="814" spans="13:14">
      <c r="M814" s="25"/>
      <c r="N814" s="25"/>
    </row>
    <row r="815" spans="13:14">
      <c r="M815" s="25"/>
      <c r="N815" s="25"/>
    </row>
    <row r="816" spans="13:14">
      <c r="M816" s="25"/>
      <c r="N816" s="25"/>
    </row>
    <row r="817" spans="13:14">
      <c r="M817" s="25"/>
      <c r="N817" s="25"/>
    </row>
    <row r="818" spans="13:14">
      <c r="M818" s="25"/>
      <c r="N818" s="25"/>
    </row>
    <row r="819" spans="13:14">
      <c r="M819" s="25"/>
      <c r="N819" s="25"/>
    </row>
    <row r="820" spans="13:14">
      <c r="M820" s="25"/>
      <c r="N820" s="25"/>
    </row>
    <row r="821" spans="13:14">
      <c r="M821" s="25"/>
      <c r="N821" s="25"/>
    </row>
    <row r="822" spans="13:14">
      <c r="M822" s="25"/>
      <c r="N822" s="25"/>
    </row>
    <row r="823" spans="13:14">
      <c r="M823" s="25"/>
      <c r="N823" s="25"/>
    </row>
    <row r="824" spans="13:14">
      <c r="M824" s="25"/>
      <c r="N824" s="25"/>
    </row>
    <row r="825" spans="13:14">
      <c r="M825" s="25"/>
      <c r="N825" s="25"/>
    </row>
    <row r="826" spans="13:14">
      <c r="M826" s="25"/>
      <c r="N826" s="25"/>
    </row>
    <row r="827" spans="13:14">
      <c r="M827" s="25"/>
      <c r="N827" s="25"/>
    </row>
    <row r="828" spans="13:14">
      <c r="M828" s="25"/>
      <c r="N828" s="25"/>
    </row>
    <row r="829" spans="13:14">
      <c r="M829" s="25"/>
      <c r="N829" s="25"/>
    </row>
    <row r="830" spans="13:14">
      <c r="M830" s="25"/>
      <c r="N830" s="25"/>
    </row>
    <row r="831" spans="13:14">
      <c r="M831" s="25"/>
      <c r="N831" s="25"/>
    </row>
    <row r="832" spans="13:14">
      <c r="M832" s="25"/>
      <c r="N832" s="25"/>
    </row>
    <row r="833" spans="13:14">
      <c r="M833" s="25"/>
      <c r="N833" s="25"/>
    </row>
    <row r="834" spans="13:14">
      <c r="M834" s="25"/>
      <c r="N834" s="25"/>
    </row>
    <row r="835" spans="13:14">
      <c r="M835" s="25"/>
      <c r="N835" s="25"/>
    </row>
    <row r="836" spans="13:14">
      <c r="M836" s="25"/>
      <c r="N836" s="25"/>
    </row>
    <row r="837" spans="13:14">
      <c r="M837" s="25"/>
      <c r="N837" s="25"/>
    </row>
    <row r="838" spans="13:14">
      <c r="M838" s="25"/>
      <c r="N838" s="25"/>
    </row>
    <row r="839" spans="13:14">
      <c r="M839" s="25"/>
      <c r="N839" s="25"/>
    </row>
    <row r="840" spans="13:14">
      <c r="M840" s="25"/>
      <c r="N840" s="25"/>
    </row>
    <row r="841" spans="13:14">
      <c r="M841" s="25"/>
      <c r="N841" s="25"/>
    </row>
    <row r="842" spans="13:14">
      <c r="M842" s="25"/>
      <c r="N842" s="25"/>
    </row>
    <row r="843" spans="13:14">
      <c r="M843" s="25"/>
      <c r="N843" s="25"/>
    </row>
    <row r="844" spans="13:14">
      <c r="M844" s="25"/>
      <c r="N844" s="25"/>
    </row>
    <row r="845" spans="13:14">
      <c r="M845" s="25"/>
      <c r="N845" s="25"/>
    </row>
    <row r="846" spans="13:14">
      <c r="M846" s="25"/>
      <c r="N846" s="25"/>
    </row>
    <row r="847" spans="13:14">
      <c r="M847" s="25"/>
      <c r="N847" s="25"/>
    </row>
    <row r="848" spans="13:14">
      <c r="M848" s="25"/>
      <c r="N848" s="25"/>
    </row>
    <row r="849" spans="13:14">
      <c r="M849" s="25"/>
      <c r="N849" s="25"/>
    </row>
    <row r="850" spans="13:14">
      <c r="M850" s="25"/>
      <c r="N850" s="25"/>
    </row>
    <row r="851" spans="13:14">
      <c r="M851" s="25"/>
      <c r="N851" s="25"/>
    </row>
    <row r="852" spans="13:14">
      <c r="M852" s="25"/>
      <c r="N852" s="25"/>
    </row>
    <row r="853" spans="13:14">
      <c r="M853" s="25"/>
      <c r="N853" s="25"/>
    </row>
    <row r="854" spans="13:14">
      <c r="M854" s="25"/>
      <c r="N854" s="25"/>
    </row>
    <row r="855" spans="13:14">
      <c r="M855" s="25"/>
      <c r="N855" s="25"/>
    </row>
    <row r="856" spans="13:14">
      <c r="M856" s="25"/>
      <c r="N856" s="25"/>
    </row>
    <row r="857" spans="13:14">
      <c r="M857" s="25"/>
      <c r="N857" s="25"/>
    </row>
    <row r="858" spans="13:14">
      <c r="M858" s="25"/>
      <c r="N858" s="25"/>
    </row>
    <row r="859" spans="13:14">
      <c r="M859" s="25"/>
      <c r="N859" s="25"/>
    </row>
    <row r="860" spans="13:14">
      <c r="M860" s="25"/>
      <c r="N860" s="25"/>
    </row>
    <row r="861" spans="13:14">
      <c r="M861" s="25"/>
      <c r="N861" s="25"/>
    </row>
    <row r="862" spans="13:14">
      <c r="M862" s="25"/>
      <c r="N862" s="25"/>
    </row>
    <row r="863" spans="13:14">
      <c r="M863" s="25"/>
      <c r="N863" s="25"/>
    </row>
    <row r="864" spans="13:14">
      <c r="M864" s="25"/>
      <c r="N864" s="25"/>
    </row>
    <row r="865" spans="13:14">
      <c r="M865" s="25"/>
      <c r="N865" s="25"/>
    </row>
    <row r="866" spans="13:14">
      <c r="M866" s="25"/>
      <c r="N866" s="25"/>
    </row>
    <row r="867" spans="13:14">
      <c r="M867" s="25"/>
      <c r="N867" s="25"/>
    </row>
    <row r="868" spans="13:14">
      <c r="M868" s="25"/>
      <c r="N868" s="25"/>
    </row>
    <row r="869" spans="13:14">
      <c r="M869" s="25"/>
      <c r="N869" s="25"/>
    </row>
    <row r="870" spans="13:14">
      <c r="M870" s="25"/>
      <c r="N870" s="25"/>
    </row>
    <row r="871" spans="13:14">
      <c r="M871" s="25"/>
      <c r="N871" s="25"/>
    </row>
    <row r="872" spans="13:14">
      <c r="M872" s="25"/>
      <c r="N872" s="25"/>
    </row>
    <row r="873" spans="13:14">
      <c r="M873" s="25"/>
      <c r="N873" s="25"/>
    </row>
    <row r="874" spans="13:14">
      <c r="M874" s="25"/>
      <c r="N874" s="25"/>
    </row>
    <row r="875" spans="13:14">
      <c r="M875" s="25"/>
      <c r="N875" s="25"/>
    </row>
    <row r="876" spans="13:14">
      <c r="M876" s="25"/>
      <c r="N876" s="25"/>
    </row>
    <row r="877" spans="13:14">
      <c r="M877" s="25"/>
      <c r="N877" s="25"/>
    </row>
    <row r="878" spans="13:14">
      <c r="M878" s="25"/>
      <c r="N878" s="25"/>
    </row>
    <row r="879" spans="13:14">
      <c r="M879" s="25"/>
      <c r="N879" s="25"/>
    </row>
    <row r="880" spans="13:14">
      <c r="M880" s="25"/>
      <c r="N880" s="25"/>
    </row>
    <row r="881" spans="13:14">
      <c r="M881" s="25"/>
      <c r="N881" s="25"/>
    </row>
    <row r="882" spans="13:14">
      <c r="M882" s="25"/>
      <c r="N882" s="25"/>
    </row>
    <row r="883" spans="13:14">
      <c r="M883" s="25"/>
      <c r="N883" s="25"/>
    </row>
    <row r="884" spans="13:14">
      <c r="M884" s="25"/>
      <c r="N884" s="25"/>
    </row>
    <row r="885" spans="13:14">
      <c r="M885" s="25"/>
      <c r="N885" s="25"/>
    </row>
    <row r="886" spans="13:14">
      <c r="M886" s="25"/>
      <c r="N886" s="25"/>
    </row>
    <row r="887" spans="13:14">
      <c r="M887" s="25"/>
      <c r="N887" s="25"/>
    </row>
    <row r="888" spans="13:14">
      <c r="M888" s="25"/>
      <c r="N888" s="25"/>
    </row>
    <row r="889" spans="13:14">
      <c r="M889" s="25"/>
      <c r="N889" s="25"/>
    </row>
    <row r="890" spans="13:14">
      <c r="M890" s="25"/>
      <c r="N890" s="25"/>
    </row>
    <row r="891" spans="13:14">
      <c r="M891" s="25"/>
      <c r="N891" s="25"/>
    </row>
    <row r="892" spans="13:14">
      <c r="M892" s="25"/>
      <c r="N892" s="25"/>
    </row>
    <row r="893" spans="13:14">
      <c r="M893" s="25"/>
      <c r="N893" s="25"/>
    </row>
    <row r="894" spans="13:14">
      <c r="M894" s="25"/>
      <c r="N894" s="25"/>
    </row>
    <row r="895" spans="13:14">
      <c r="M895" s="25"/>
      <c r="N895" s="25"/>
    </row>
    <row r="896" spans="13:14">
      <c r="M896" s="25"/>
      <c r="N896" s="25"/>
    </row>
    <row r="897" spans="13:14">
      <c r="M897" s="25"/>
      <c r="N897" s="25"/>
    </row>
    <row r="898" spans="13:14">
      <c r="M898" s="25"/>
      <c r="N898" s="25"/>
    </row>
    <row r="899" spans="13:14">
      <c r="M899" s="25"/>
      <c r="N899" s="25"/>
    </row>
    <row r="900" spans="13:14">
      <c r="M900" s="25"/>
      <c r="N900" s="25"/>
    </row>
    <row r="901" spans="13:14">
      <c r="M901" s="25"/>
      <c r="N901" s="25"/>
    </row>
    <row r="902" spans="13:14">
      <c r="M902" s="25"/>
      <c r="N902" s="25"/>
    </row>
    <row r="903" spans="13:14">
      <c r="M903" s="25"/>
      <c r="N903" s="25"/>
    </row>
    <row r="904" spans="13:14">
      <c r="M904" s="25"/>
      <c r="N904" s="25"/>
    </row>
    <row r="905" spans="13:14">
      <c r="M905" s="25"/>
      <c r="N905" s="25"/>
    </row>
    <row r="906" spans="13:14">
      <c r="M906" s="25"/>
      <c r="N906" s="25"/>
    </row>
    <row r="907" spans="13:14">
      <c r="M907" s="25"/>
      <c r="N907" s="25"/>
    </row>
    <row r="908" spans="13:14">
      <c r="M908" s="25"/>
      <c r="N908" s="25"/>
    </row>
    <row r="909" spans="13:14">
      <c r="M909" s="25"/>
      <c r="N909" s="25"/>
    </row>
    <row r="910" spans="13:14">
      <c r="M910" s="25"/>
      <c r="N910" s="25"/>
    </row>
    <row r="911" spans="13:14">
      <c r="M911" s="25"/>
      <c r="N911" s="25"/>
    </row>
    <row r="912" spans="13:14">
      <c r="M912" s="25"/>
      <c r="N912" s="25"/>
    </row>
    <row r="913" spans="13:14">
      <c r="M913" s="25"/>
      <c r="N913" s="25"/>
    </row>
    <row r="914" spans="13:14">
      <c r="M914" s="25"/>
      <c r="N914" s="25"/>
    </row>
    <row r="915" spans="13:14">
      <c r="M915" s="25"/>
      <c r="N915" s="25"/>
    </row>
    <row r="916" spans="13:14">
      <c r="M916" s="25"/>
      <c r="N916" s="25"/>
    </row>
    <row r="917" spans="13:14">
      <c r="M917" s="25"/>
      <c r="N917" s="25"/>
    </row>
    <row r="918" spans="13:14">
      <c r="M918" s="25"/>
      <c r="N918" s="25"/>
    </row>
    <row r="919" spans="13:14">
      <c r="M919" s="25"/>
      <c r="N919" s="25"/>
    </row>
    <row r="920" spans="13:14">
      <c r="M920" s="25"/>
      <c r="N920" s="25"/>
    </row>
    <row r="921" spans="13:14">
      <c r="M921" s="25"/>
      <c r="N921" s="25"/>
    </row>
    <row r="922" spans="13:14">
      <c r="M922" s="25"/>
      <c r="N922" s="25"/>
    </row>
    <row r="923" spans="13:14">
      <c r="M923" s="25"/>
      <c r="N923" s="25"/>
    </row>
    <row r="924" spans="13:14">
      <c r="M924" s="25"/>
      <c r="N924" s="25"/>
    </row>
    <row r="925" spans="13:14">
      <c r="M925" s="25"/>
      <c r="N925" s="25"/>
    </row>
    <row r="926" spans="13:14">
      <c r="M926" s="25"/>
      <c r="N926" s="25"/>
    </row>
    <row r="927" spans="13:14">
      <c r="M927" s="25"/>
      <c r="N927" s="25"/>
    </row>
    <row r="928" spans="13:14">
      <c r="M928" s="25"/>
      <c r="N928" s="25"/>
    </row>
    <row r="929" spans="13:14">
      <c r="M929" s="25"/>
      <c r="N929" s="25"/>
    </row>
    <row r="930" spans="13:14">
      <c r="M930" s="25"/>
      <c r="N930" s="25"/>
    </row>
    <row r="931" spans="13:14">
      <c r="M931" s="25"/>
      <c r="N931" s="25"/>
    </row>
    <row r="932" spans="13:14">
      <c r="M932" s="25"/>
      <c r="N932" s="25"/>
    </row>
    <row r="933" spans="13:14">
      <c r="M933" s="25"/>
      <c r="N933" s="25"/>
    </row>
    <row r="934" spans="13:14">
      <c r="M934" s="25"/>
      <c r="N934" s="25"/>
    </row>
    <row r="935" spans="13:14">
      <c r="M935" s="25"/>
      <c r="N935" s="25"/>
    </row>
    <row r="936" spans="13:14">
      <c r="M936" s="25"/>
      <c r="N936" s="25"/>
    </row>
    <row r="937" spans="13:14">
      <c r="M937" s="25"/>
      <c r="N937" s="25"/>
    </row>
    <row r="938" spans="13:14">
      <c r="M938" s="25"/>
      <c r="N938" s="25"/>
    </row>
    <row r="939" spans="13:14">
      <c r="M939" s="25"/>
      <c r="N939" s="25"/>
    </row>
    <row r="940" spans="13:14">
      <c r="M940" s="25"/>
      <c r="N940" s="25"/>
    </row>
    <row r="941" spans="13:14">
      <c r="M941" s="25"/>
      <c r="N941" s="25"/>
    </row>
    <row r="942" spans="13:14">
      <c r="M942" s="25"/>
      <c r="N942" s="25"/>
    </row>
    <row r="943" spans="13:14">
      <c r="M943" s="25"/>
      <c r="N943" s="25"/>
    </row>
    <row r="944" spans="13:14">
      <c r="M944" s="25"/>
      <c r="N944" s="25"/>
    </row>
    <row r="945" spans="13:14">
      <c r="M945" s="25"/>
      <c r="N945" s="25"/>
    </row>
    <row r="946" spans="13:14">
      <c r="M946" s="25"/>
      <c r="N946" s="25"/>
    </row>
    <row r="947" spans="13:14">
      <c r="M947" s="25"/>
      <c r="N947" s="25"/>
    </row>
    <row r="948" spans="13:14">
      <c r="M948" s="25"/>
      <c r="N948" s="25"/>
    </row>
    <row r="949" spans="13:14">
      <c r="M949" s="25"/>
      <c r="N949" s="25"/>
    </row>
    <row r="950" spans="13:14">
      <c r="M950" s="25"/>
      <c r="N950" s="25"/>
    </row>
    <row r="951" spans="13:14">
      <c r="M951" s="25"/>
      <c r="N951" s="25"/>
    </row>
    <row r="952" spans="13:14">
      <c r="M952" s="25"/>
      <c r="N952" s="25"/>
    </row>
    <row r="953" spans="13:14">
      <c r="M953" s="25"/>
      <c r="N953" s="25"/>
    </row>
    <row r="954" spans="13:14">
      <c r="M954" s="25"/>
      <c r="N954" s="25"/>
    </row>
    <row r="955" spans="13:14">
      <c r="M955" s="25"/>
      <c r="N955" s="25"/>
    </row>
    <row r="956" spans="13:14">
      <c r="M956" s="25"/>
      <c r="N956" s="25"/>
    </row>
    <row r="957" spans="13:14">
      <c r="M957" s="25"/>
      <c r="N957" s="25"/>
    </row>
    <row r="958" spans="13:14">
      <c r="M958" s="25"/>
      <c r="N958" s="25"/>
    </row>
    <row r="959" spans="13:14">
      <c r="M959" s="25"/>
      <c r="N959" s="25"/>
    </row>
    <row r="960" spans="13:14">
      <c r="M960" s="25"/>
      <c r="N960" s="25"/>
    </row>
    <row r="961" spans="13:14">
      <c r="M961" s="25"/>
      <c r="N961" s="25"/>
    </row>
    <row r="962" spans="13:14">
      <c r="M962" s="25"/>
      <c r="N962" s="25"/>
    </row>
    <row r="963" spans="13:14">
      <c r="M963" s="25"/>
      <c r="N963" s="25"/>
    </row>
    <row r="964" spans="13:14">
      <c r="M964" s="25"/>
      <c r="N964" s="25"/>
    </row>
    <row r="965" spans="13:14">
      <c r="M965" s="25"/>
      <c r="N965" s="25"/>
    </row>
    <row r="966" spans="13:14">
      <c r="M966" s="25"/>
      <c r="N966" s="25"/>
    </row>
    <row r="967" spans="13:14">
      <c r="M967" s="25"/>
      <c r="N967" s="25"/>
    </row>
    <row r="968" spans="13:14">
      <c r="M968" s="25"/>
      <c r="N968" s="25"/>
    </row>
    <row r="969" spans="13:14">
      <c r="M969" s="25"/>
      <c r="N969" s="25"/>
    </row>
    <row r="970" spans="13:14">
      <c r="M970" s="25"/>
      <c r="N970" s="25"/>
    </row>
    <row r="971" spans="13:14">
      <c r="M971" s="25"/>
      <c r="N971" s="25"/>
    </row>
    <row r="972" spans="13:14">
      <c r="M972" s="25"/>
      <c r="N972" s="25"/>
    </row>
    <row r="973" spans="13:14">
      <c r="M973" s="25"/>
      <c r="N973" s="25"/>
    </row>
    <row r="974" spans="13:14">
      <c r="M974" s="25"/>
      <c r="N974" s="25"/>
    </row>
    <row r="975" spans="13:14">
      <c r="M975" s="25"/>
      <c r="N975" s="25"/>
    </row>
    <row r="976" spans="13:14">
      <c r="M976" s="25"/>
      <c r="N976" s="25"/>
    </row>
    <row r="977" spans="13:14">
      <c r="M977" s="25"/>
      <c r="N977" s="25"/>
    </row>
    <row r="978" spans="13:14">
      <c r="M978" s="25"/>
      <c r="N978" s="25"/>
    </row>
    <row r="979" spans="13:14">
      <c r="M979" s="25"/>
      <c r="N979" s="25"/>
    </row>
    <row r="980" spans="13:14">
      <c r="M980" s="25"/>
      <c r="N980" s="25"/>
    </row>
    <row r="981" spans="13:14">
      <c r="M981" s="25"/>
      <c r="N981" s="25"/>
    </row>
    <row r="982" spans="13:14">
      <c r="M982" s="25"/>
      <c r="N982" s="25"/>
    </row>
    <row r="983" spans="13:14">
      <c r="M983" s="25"/>
      <c r="N983" s="25"/>
    </row>
    <row r="984" spans="13:14">
      <c r="M984" s="25"/>
      <c r="N984" s="25"/>
    </row>
    <row r="985" spans="13:14">
      <c r="M985" s="25"/>
      <c r="N985" s="25"/>
    </row>
    <row r="986" spans="13:14">
      <c r="M986" s="25"/>
      <c r="N986" s="25"/>
    </row>
    <row r="987" spans="13:14">
      <c r="M987" s="25"/>
      <c r="N987" s="25"/>
    </row>
    <row r="988" spans="13:14">
      <c r="M988" s="25"/>
      <c r="N988" s="25"/>
    </row>
    <row r="989" spans="13:14">
      <c r="M989" s="25"/>
      <c r="N989" s="25"/>
    </row>
    <row r="990" spans="13:14">
      <c r="M990" s="25"/>
      <c r="N990" s="25"/>
    </row>
    <row r="991" spans="13:14">
      <c r="M991" s="25"/>
      <c r="N991" s="25"/>
    </row>
    <row r="992" spans="13:14">
      <c r="M992" s="25"/>
      <c r="N992" s="25"/>
    </row>
    <row r="993" spans="13:14">
      <c r="M993" s="25"/>
      <c r="N993" s="25"/>
    </row>
    <row r="994" spans="13:14">
      <c r="M994" s="25"/>
      <c r="N994" s="25"/>
    </row>
    <row r="995" spans="13:14">
      <c r="M995" s="25"/>
      <c r="N995" s="25"/>
    </row>
    <row r="996" spans="13:14">
      <c r="M996" s="25"/>
      <c r="N996" s="25"/>
    </row>
    <row r="997" spans="13:14">
      <c r="M997" s="25"/>
      <c r="N997" s="25"/>
    </row>
    <row r="998" spans="13:14">
      <c r="M998" s="25"/>
      <c r="N998" s="25"/>
    </row>
    <row r="999" spans="13:14">
      <c r="M999" s="25"/>
      <c r="N999" s="25"/>
    </row>
    <row r="1000" spans="13:14">
      <c r="M1000" s="25"/>
      <c r="N1000" s="25"/>
    </row>
  </sheetData>
  <mergeCells count="29">
    <mergeCell ref="A2:B2"/>
    <mergeCell ref="A3:B3"/>
    <mergeCell ref="A25:B25"/>
    <mergeCell ref="A26:B26"/>
    <mergeCell ref="A27:B27"/>
    <mergeCell ref="A8:B8"/>
    <mergeCell ref="A5:B5"/>
    <mergeCell ref="A22:A23"/>
    <mergeCell ref="A7:B7"/>
    <mergeCell ref="A38:B38"/>
    <mergeCell ref="A39:B39"/>
    <mergeCell ref="A33:B33"/>
    <mergeCell ref="A36:B36"/>
    <mergeCell ref="A37:B37"/>
    <mergeCell ref="A90:B90"/>
    <mergeCell ref="A63:B63"/>
    <mergeCell ref="A92:B92"/>
    <mergeCell ref="A91:B91"/>
    <mergeCell ref="A58:B58"/>
    <mergeCell ref="A82:B82"/>
    <mergeCell ref="A59:B59"/>
    <mergeCell ref="A60:B60"/>
    <mergeCell ref="A61:B61"/>
    <mergeCell ref="A62:B62"/>
    <mergeCell ref="H22:H23"/>
    <mergeCell ref="C3:C7"/>
    <mergeCell ref="C27:C28"/>
    <mergeCell ref="C34:C38"/>
    <mergeCell ref="C59:C6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4"/>
  <sheetViews>
    <sheetView workbookViewId="0">
      <pane ySplit="1" topLeftCell="A2" activePane="bottomLeft" state="frozen"/>
      <selection pane="bottomLeft" activeCell="D36" sqref="D36"/>
    </sheetView>
  </sheetViews>
  <sheetFormatPr defaultRowHeight="15"/>
  <cols>
    <col min="1" max="2" width="30.7109375" customWidth="1"/>
    <col min="3" max="3" width="30.7109375" style="44" customWidth="1"/>
    <col min="4" max="7" width="27.7109375" style="25" customWidth="1"/>
  </cols>
  <sheetData>
    <row r="1" spans="1:7" ht="15.75" thickBot="1">
      <c r="C1" s="86" t="s">
        <v>83</v>
      </c>
      <c r="D1" s="30" t="s">
        <v>51</v>
      </c>
      <c r="E1" s="30" t="s">
        <v>92</v>
      </c>
      <c r="F1" s="30" t="s">
        <v>49</v>
      </c>
      <c r="G1" s="30" t="s">
        <v>66</v>
      </c>
    </row>
    <row r="2" spans="1:7" ht="20.100000000000001" customHeight="1" thickBot="1">
      <c r="A2" s="138" t="s">
        <v>0</v>
      </c>
      <c r="B2" s="139"/>
      <c r="C2" s="88"/>
      <c r="D2" s="26"/>
      <c r="E2" s="26"/>
      <c r="F2" s="26"/>
      <c r="G2" s="26"/>
    </row>
    <row r="3" spans="1:7" ht="15" customHeight="1">
      <c r="A3" s="140" t="s">
        <v>45</v>
      </c>
      <c r="B3" s="141"/>
      <c r="C3" s="89"/>
      <c r="D3" s="27"/>
      <c r="E3" s="27"/>
      <c r="F3" s="27"/>
      <c r="G3" s="27"/>
    </row>
    <row r="4" spans="1:7" ht="15" customHeight="1">
      <c r="A4" s="22" t="s">
        <v>33</v>
      </c>
      <c r="B4" s="23" t="s">
        <v>34</v>
      </c>
      <c r="C4" s="89"/>
      <c r="D4" s="27"/>
      <c r="E4" s="27"/>
      <c r="F4" s="27">
        <v>18593.650000000001</v>
      </c>
      <c r="G4" s="27"/>
    </row>
    <row r="5" spans="1:7" ht="45.95" customHeight="1">
      <c r="A5" s="147" t="s">
        <v>1</v>
      </c>
      <c r="B5" s="148"/>
      <c r="C5" s="89"/>
      <c r="D5" s="27"/>
      <c r="E5" s="27"/>
      <c r="F5" s="27"/>
      <c r="G5" s="27"/>
    </row>
    <row r="6" spans="1:7" ht="15" customHeight="1">
      <c r="A6" s="2" t="s">
        <v>2</v>
      </c>
      <c r="B6" s="13"/>
      <c r="C6" s="89"/>
      <c r="D6" s="27"/>
      <c r="E6" s="27"/>
      <c r="F6" s="27"/>
      <c r="G6" s="27" t="s">
        <v>65</v>
      </c>
    </row>
    <row r="7" spans="1:7" ht="42.95" customHeight="1">
      <c r="A7" s="127" t="s">
        <v>3</v>
      </c>
      <c r="B7" s="149"/>
      <c r="C7" s="89"/>
      <c r="D7" s="27"/>
      <c r="E7" s="27"/>
      <c r="F7" s="27"/>
      <c r="G7" s="27"/>
    </row>
    <row r="8" spans="1:7">
      <c r="A8" s="147" t="s">
        <v>4</v>
      </c>
      <c r="B8" s="127"/>
      <c r="C8" s="90"/>
      <c r="D8" s="27"/>
      <c r="E8" s="27"/>
      <c r="F8" s="27"/>
      <c r="G8" s="27"/>
    </row>
    <row r="9" spans="1:7">
      <c r="A9" s="19" t="s">
        <v>5</v>
      </c>
      <c r="B9" s="14"/>
      <c r="C9" s="28">
        <v>2826.27</v>
      </c>
      <c r="D9" s="28">
        <v>1802.24</v>
      </c>
      <c r="E9" s="38">
        <v>2032</v>
      </c>
      <c r="F9" s="28">
        <v>1954.33</v>
      </c>
      <c r="G9" s="28">
        <v>3310</v>
      </c>
    </row>
    <row r="10" spans="1:7" ht="14.45" customHeight="1">
      <c r="A10" s="19" t="s">
        <v>6</v>
      </c>
      <c r="B10" s="14"/>
      <c r="C10" s="28">
        <v>2119.6999999999998</v>
      </c>
      <c r="D10" s="28">
        <v>1351.68</v>
      </c>
      <c r="E10" s="38">
        <v>1320.8</v>
      </c>
      <c r="F10" s="28">
        <v>1270.31</v>
      </c>
      <c r="G10" s="28">
        <v>2151.5</v>
      </c>
    </row>
    <row r="11" spans="1:7">
      <c r="A11" s="19" t="s">
        <v>28</v>
      </c>
      <c r="B11" s="14"/>
      <c r="C11" s="28">
        <v>339.15</v>
      </c>
      <c r="D11" s="28">
        <v>216.27</v>
      </c>
      <c r="E11" s="38">
        <v>243.84</v>
      </c>
      <c r="F11" s="28">
        <v>234.52</v>
      </c>
      <c r="G11" s="28">
        <v>397.2</v>
      </c>
    </row>
    <row r="12" spans="1:7" ht="14.45" customHeight="1">
      <c r="A12" s="19" t="s">
        <v>7</v>
      </c>
      <c r="B12" s="14"/>
      <c r="C12" s="28">
        <v>500</v>
      </c>
      <c r="D12" s="28">
        <v>551.25</v>
      </c>
      <c r="E12" s="38">
        <v>530.5</v>
      </c>
      <c r="F12" s="28">
        <v>446.38</v>
      </c>
      <c r="G12" s="28">
        <v>512</v>
      </c>
    </row>
    <row r="13" spans="1:7">
      <c r="A13" s="19" t="s">
        <v>28</v>
      </c>
      <c r="B13" s="14"/>
      <c r="C13" s="28">
        <v>60</v>
      </c>
      <c r="D13" s="28">
        <v>66.150000000000006</v>
      </c>
      <c r="E13" s="38">
        <v>63.66</v>
      </c>
      <c r="F13" s="28">
        <v>53.57</v>
      </c>
      <c r="G13" s="28">
        <v>61.44</v>
      </c>
    </row>
    <row r="14" spans="1:7" ht="14.45" customHeight="1">
      <c r="A14" s="19" t="s">
        <v>8</v>
      </c>
      <c r="B14" s="14"/>
      <c r="C14" s="28">
        <v>263</v>
      </c>
      <c r="D14" s="28">
        <v>115.75</v>
      </c>
      <c r="E14" s="38">
        <v>87.75</v>
      </c>
      <c r="F14" s="28">
        <v>79.8</v>
      </c>
      <c r="G14" s="28">
        <v>144.80000000000001</v>
      </c>
    </row>
    <row r="15" spans="1:7">
      <c r="A15" s="19" t="s">
        <v>28</v>
      </c>
      <c r="B15" s="14"/>
      <c r="C15" s="28">
        <v>31.56</v>
      </c>
      <c r="D15" s="28">
        <v>13.89</v>
      </c>
      <c r="E15" s="38">
        <v>10.53</v>
      </c>
      <c r="F15" s="28">
        <v>9.58</v>
      </c>
      <c r="G15" s="28">
        <v>17.38</v>
      </c>
    </row>
    <row r="16" spans="1:7" ht="14.45" customHeight="1">
      <c r="A16" s="19" t="s">
        <v>9</v>
      </c>
      <c r="B16" s="14"/>
      <c r="C16" s="28">
        <v>414</v>
      </c>
      <c r="D16" s="28">
        <v>288.55</v>
      </c>
      <c r="E16" s="38">
        <v>553.25</v>
      </c>
      <c r="F16" s="28">
        <v>203.75</v>
      </c>
      <c r="G16" s="28">
        <v>272.39999999999998</v>
      </c>
    </row>
    <row r="17" spans="1:7">
      <c r="A17" s="19" t="s">
        <v>28</v>
      </c>
      <c r="B17" s="14"/>
      <c r="C17" s="28">
        <v>49.98</v>
      </c>
      <c r="D17" s="28">
        <v>34.630000000000003</v>
      </c>
      <c r="E17" s="38">
        <v>66.39</v>
      </c>
      <c r="F17" s="28">
        <v>24.45</v>
      </c>
      <c r="G17" s="28">
        <v>32.69</v>
      </c>
    </row>
    <row r="18" spans="1:7" ht="14.45" customHeight="1">
      <c r="A18" s="19" t="s">
        <v>10</v>
      </c>
      <c r="B18" s="14"/>
      <c r="C18" s="28" t="s">
        <v>54</v>
      </c>
      <c r="D18" s="28"/>
      <c r="E18" s="38" t="s">
        <v>54</v>
      </c>
      <c r="F18" s="28">
        <v>0</v>
      </c>
      <c r="G18" s="28" t="s">
        <v>54</v>
      </c>
    </row>
    <row r="19" spans="1:7" ht="14.45" customHeight="1">
      <c r="A19" s="19" t="s">
        <v>11</v>
      </c>
      <c r="B19" s="14"/>
      <c r="C19" s="28" t="s">
        <v>54</v>
      </c>
      <c r="D19" s="28"/>
      <c r="E19" s="38" t="s">
        <v>54</v>
      </c>
      <c r="F19" s="28">
        <v>0</v>
      </c>
      <c r="G19" s="28" t="s">
        <v>54</v>
      </c>
    </row>
    <row r="20" spans="1:7" ht="14.45" customHeight="1">
      <c r="A20" s="19" t="s">
        <v>12</v>
      </c>
      <c r="B20" s="14"/>
      <c r="C20" s="28" t="s">
        <v>54</v>
      </c>
      <c r="D20" s="28"/>
      <c r="E20" s="38" t="s">
        <v>54</v>
      </c>
      <c r="F20" s="28">
        <v>473</v>
      </c>
      <c r="G20" s="28" t="s">
        <v>54</v>
      </c>
    </row>
    <row r="21" spans="1:7" ht="14.45" customHeight="1">
      <c r="A21" s="19" t="s">
        <v>13</v>
      </c>
      <c r="B21" s="14"/>
      <c r="C21" s="28" t="s">
        <v>54</v>
      </c>
      <c r="D21" s="28"/>
      <c r="E21" s="38">
        <v>4610</v>
      </c>
      <c r="F21" s="28">
        <v>3344</v>
      </c>
      <c r="G21" s="28" t="s">
        <v>54</v>
      </c>
    </row>
    <row r="22" spans="1:7">
      <c r="A22" s="147" t="s">
        <v>29</v>
      </c>
      <c r="B22" s="14"/>
      <c r="C22" s="28" t="s">
        <v>54</v>
      </c>
      <c r="D22" s="28"/>
      <c r="E22" s="38" t="s">
        <v>54</v>
      </c>
      <c r="F22" s="28">
        <v>0</v>
      </c>
      <c r="G22" s="28" t="s">
        <v>54</v>
      </c>
    </row>
    <row r="23" spans="1:7">
      <c r="A23" s="147"/>
      <c r="B23" s="14"/>
      <c r="C23" s="28" t="s">
        <v>54</v>
      </c>
      <c r="D23" s="28"/>
      <c r="E23" s="38"/>
      <c r="F23" s="28"/>
      <c r="G23" s="28"/>
    </row>
    <row r="24" spans="1:7" ht="14.45" customHeight="1">
      <c r="A24" s="24" t="s">
        <v>30</v>
      </c>
      <c r="B24" s="14"/>
      <c r="C24" s="28">
        <v>625</v>
      </c>
      <c r="D24" s="28"/>
      <c r="E24" s="38" t="s">
        <v>54</v>
      </c>
      <c r="F24" s="28">
        <v>3260</v>
      </c>
      <c r="G24" s="28">
        <v>3523.2</v>
      </c>
    </row>
    <row r="25" spans="1:7" ht="15.75" thickBot="1">
      <c r="A25" s="142" t="s">
        <v>44</v>
      </c>
      <c r="B25" s="143"/>
      <c r="C25" s="27"/>
      <c r="D25" s="27">
        <v>1483.84</v>
      </c>
      <c r="E25" s="27">
        <v>4603.87</v>
      </c>
      <c r="F25" s="27">
        <v>7239.96</v>
      </c>
      <c r="G25" s="27" t="s">
        <v>54</v>
      </c>
    </row>
    <row r="26" spans="1:7" ht="20.100000000000001" customHeight="1" thickBot="1">
      <c r="A26" s="144" t="s">
        <v>14</v>
      </c>
      <c r="B26" s="145"/>
      <c r="C26" s="27"/>
      <c r="D26" s="27"/>
      <c r="E26" s="27"/>
      <c r="F26" s="27"/>
      <c r="G26" s="27"/>
    </row>
    <row r="27" spans="1:7" ht="25.5" customHeight="1">
      <c r="A27" s="136" t="s">
        <v>15</v>
      </c>
      <c r="B27" s="146"/>
      <c r="C27" s="27"/>
      <c r="D27" s="27"/>
      <c r="E27" s="27"/>
      <c r="F27" s="27">
        <v>1856.51</v>
      </c>
      <c r="G27" s="27"/>
    </row>
    <row r="28" spans="1:7">
      <c r="A28" s="19"/>
      <c r="B28" s="20"/>
      <c r="C28" s="27"/>
      <c r="D28" s="27"/>
      <c r="E28" s="27"/>
      <c r="F28" s="27"/>
      <c r="G28" s="27"/>
    </row>
    <row r="29" spans="1:7">
      <c r="A29" s="19" t="s">
        <v>5</v>
      </c>
      <c r="B29" s="14"/>
      <c r="C29" s="28">
        <v>794.85</v>
      </c>
      <c r="D29" s="28">
        <v>484.4</v>
      </c>
      <c r="E29" s="38">
        <v>311</v>
      </c>
      <c r="F29" s="28">
        <v>498.03</v>
      </c>
      <c r="G29" s="28">
        <v>872.5</v>
      </c>
    </row>
    <row r="30" spans="1:7">
      <c r="A30" s="19" t="s">
        <v>16</v>
      </c>
      <c r="B30" s="14"/>
      <c r="C30" s="28">
        <v>596.14</v>
      </c>
      <c r="D30" s="28">
        <v>363.3</v>
      </c>
      <c r="E30" s="38">
        <v>202.15</v>
      </c>
      <c r="F30" s="28">
        <v>323.72000000000003</v>
      </c>
      <c r="G30" s="28">
        <v>567.13</v>
      </c>
    </row>
    <row r="31" spans="1:7">
      <c r="A31" s="19" t="s">
        <v>17</v>
      </c>
      <c r="B31" s="14"/>
      <c r="C31" s="28">
        <v>95.38</v>
      </c>
      <c r="D31" s="28">
        <v>58.13</v>
      </c>
      <c r="E31" s="38">
        <v>37.32</v>
      </c>
      <c r="F31" s="28">
        <v>59.76</v>
      </c>
      <c r="G31" s="28">
        <v>104.7</v>
      </c>
    </row>
    <row r="32" spans="1:7" ht="15.75" thickBot="1">
      <c r="A32" s="8" t="s">
        <v>44</v>
      </c>
      <c r="B32" s="24"/>
      <c r="C32" s="111"/>
      <c r="D32" s="29">
        <v>90</v>
      </c>
      <c r="E32" s="29">
        <v>620</v>
      </c>
      <c r="F32" s="29">
        <v>975</v>
      </c>
      <c r="G32" s="29" t="s">
        <v>54</v>
      </c>
    </row>
    <row r="33" spans="1:7" ht="20.100000000000001" customHeight="1" thickBot="1">
      <c r="A33" s="133" t="s">
        <v>42</v>
      </c>
      <c r="B33" s="134"/>
      <c r="C33" s="91"/>
      <c r="D33" s="27"/>
      <c r="E33" s="27"/>
      <c r="F33" s="27"/>
      <c r="G33" s="27"/>
    </row>
    <row r="34" spans="1:7" ht="25.5" customHeight="1">
      <c r="A34" s="5" t="s">
        <v>46</v>
      </c>
      <c r="B34" s="21"/>
      <c r="C34" s="92"/>
      <c r="D34" s="27"/>
      <c r="E34" s="27"/>
      <c r="F34" s="27"/>
      <c r="G34" s="27"/>
    </row>
    <row r="35" spans="1:7">
      <c r="A35" s="19" t="s">
        <v>18</v>
      </c>
      <c r="B35" s="20"/>
      <c r="C35" s="92"/>
      <c r="D35" s="27"/>
      <c r="E35" s="27"/>
      <c r="F35" s="27"/>
      <c r="G35" s="27"/>
    </row>
    <row r="36" spans="1:7" ht="45" customHeight="1">
      <c r="A36" s="127" t="s">
        <v>40</v>
      </c>
      <c r="B36" s="128"/>
      <c r="C36" s="93"/>
      <c r="D36" s="27"/>
      <c r="E36" s="27"/>
      <c r="F36" s="27">
        <v>71851.679999999993</v>
      </c>
      <c r="G36" s="27"/>
    </row>
    <row r="37" spans="1:7" ht="65.099999999999994" customHeight="1">
      <c r="A37" s="127" t="s">
        <v>19</v>
      </c>
      <c r="B37" s="128"/>
      <c r="C37" s="93"/>
      <c r="D37" s="27"/>
      <c r="E37" s="27"/>
      <c r="F37" s="27"/>
      <c r="G37" s="27"/>
    </row>
    <row r="38" spans="1:7" ht="45" customHeight="1">
      <c r="A38" s="127" t="s">
        <v>20</v>
      </c>
      <c r="B38" s="128"/>
      <c r="C38" s="93"/>
      <c r="D38" s="27"/>
      <c r="E38" s="27"/>
      <c r="F38" s="27"/>
      <c r="G38" s="27"/>
    </row>
    <row r="39" spans="1:7" ht="45" customHeight="1">
      <c r="A39" s="127" t="s">
        <v>39</v>
      </c>
      <c r="B39" s="128"/>
      <c r="C39" s="93"/>
      <c r="D39" s="27"/>
      <c r="E39" s="27"/>
      <c r="F39" s="27"/>
      <c r="G39" s="27"/>
    </row>
    <row r="40" spans="1:7" ht="15" customHeight="1">
      <c r="A40" s="19"/>
      <c r="B40" s="20"/>
      <c r="C40" s="90"/>
      <c r="D40" s="27"/>
      <c r="E40" s="27"/>
      <c r="F40" s="27"/>
      <c r="G40" s="27"/>
    </row>
    <row r="41" spans="1:7" ht="15" customHeight="1">
      <c r="A41" s="19" t="s">
        <v>5</v>
      </c>
      <c r="B41" s="14"/>
      <c r="C41" s="28">
        <v>8155.86</v>
      </c>
      <c r="D41" s="28">
        <v>5204.53</v>
      </c>
      <c r="E41" s="38">
        <v>6745.5</v>
      </c>
      <c r="F41" s="28">
        <v>5725.13</v>
      </c>
      <c r="G41" s="28">
        <v>6190.11</v>
      </c>
    </row>
    <row r="42" spans="1:7">
      <c r="A42" s="19" t="s">
        <v>21</v>
      </c>
      <c r="B42" s="14"/>
      <c r="C42" s="28">
        <v>6116.9</v>
      </c>
      <c r="D42" s="28">
        <v>3903.4</v>
      </c>
      <c r="E42" s="38">
        <v>4384.58</v>
      </c>
      <c r="F42" s="28">
        <v>3721.33</v>
      </c>
      <c r="G42" s="28">
        <v>9523.25</v>
      </c>
    </row>
    <row r="43" spans="1:7">
      <c r="A43" s="19" t="s">
        <v>22</v>
      </c>
      <c r="B43" s="14"/>
      <c r="C43" s="28">
        <v>4077.93</v>
      </c>
      <c r="D43" s="28">
        <v>2081.81</v>
      </c>
      <c r="E43" s="38">
        <v>2698.2</v>
      </c>
      <c r="F43" s="28">
        <v>2290.0500000000002</v>
      </c>
      <c r="G43" s="28">
        <v>3809.3</v>
      </c>
    </row>
    <row r="44" spans="1:7">
      <c r="A44" s="19" t="s">
        <v>17</v>
      </c>
      <c r="B44" s="14"/>
      <c r="C44" s="28">
        <v>978.7</v>
      </c>
      <c r="D44" s="28">
        <v>624.54</v>
      </c>
      <c r="E44" s="38">
        <v>809.46</v>
      </c>
      <c r="F44" s="28">
        <v>687.02</v>
      </c>
      <c r="G44" s="28">
        <v>457.11</v>
      </c>
    </row>
    <row r="45" spans="1:7">
      <c r="A45" s="19" t="s">
        <v>7</v>
      </c>
      <c r="B45" s="14"/>
      <c r="C45" s="28">
        <v>3086</v>
      </c>
      <c r="D45" s="28">
        <v>3043.05</v>
      </c>
      <c r="E45" s="38">
        <v>3765.78</v>
      </c>
      <c r="F45" s="28">
        <v>2258.33</v>
      </c>
      <c r="G45" s="28">
        <v>2574</v>
      </c>
    </row>
    <row r="46" spans="1:7">
      <c r="A46" s="19" t="s">
        <v>17</v>
      </c>
      <c r="B46" s="14"/>
      <c r="C46" s="28">
        <v>370.32</v>
      </c>
      <c r="D46" s="28">
        <v>365.17</v>
      </c>
      <c r="E46" s="38">
        <v>347.61</v>
      </c>
      <c r="F46" s="28">
        <v>216.8</v>
      </c>
      <c r="G46" s="28">
        <v>451.44</v>
      </c>
    </row>
    <row r="47" spans="1:7" ht="28.5">
      <c r="A47" s="19" t="s">
        <v>23</v>
      </c>
      <c r="B47" s="14"/>
      <c r="C47" s="28">
        <v>516.35</v>
      </c>
      <c r="D47" s="28">
        <v>306.14999999999998</v>
      </c>
      <c r="E47" s="38">
        <v>426.25</v>
      </c>
      <c r="F47" s="28">
        <v>768.72</v>
      </c>
      <c r="G47" s="28">
        <v>6805.67</v>
      </c>
    </row>
    <row r="48" spans="1:7">
      <c r="A48" s="19" t="s">
        <v>17</v>
      </c>
      <c r="B48" s="14"/>
      <c r="C48" s="28">
        <v>61.96</v>
      </c>
      <c r="D48" s="28">
        <v>36.74</v>
      </c>
      <c r="E48" s="38">
        <v>40.92</v>
      </c>
      <c r="F48" s="28">
        <v>55.91</v>
      </c>
      <c r="G48" s="28">
        <v>816.68</v>
      </c>
    </row>
    <row r="49" spans="1:7">
      <c r="A49" s="19" t="s">
        <v>9</v>
      </c>
      <c r="B49" s="14"/>
      <c r="C49" s="28">
        <v>2160</v>
      </c>
      <c r="D49" s="28">
        <v>2159</v>
      </c>
      <c r="E49" s="38">
        <v>4634.38</v>
      </c>
      <c r="F49" s="28">
        <v>910.94</v>
      </c>
      <c r="G49" s="28">
        <v>2022</v>
      </c>
    </row>
    <row r="50" spans="1:7">
      <c r="A50" s="19" t="s">
        <v>17</v>
      </c>
      <c r="B50" s="14"/>
      <c r="C50" s="28">
        <v>259.2</v>
      </c>
      <c r="D50" s="28">
        <v>259.08</v>
      </c>
      <c r="E50" s="38">
        <v>444.9</v>
      </c>
      <c r="F50" s="28">
        <v>87.45</v>
      </c>
      <c r="G50" s="28">
        <v>242.64</v>
      </c>
    </row>
    <row r="51" spans="1:7">
      <c r="A51" s="19" t="s">
        <v>10</v>
      </c>
      <c r="B51" s="14"/>
      <c r="C51" s="28" t="s">
        <v>54</v>
      </c>
      <c r="D51" s="28"/>
      <c r="E51" s="38" t="s">
        <v>54</v>
      </c>
      <c r="F51" s="28">
        <v>0</v>
      </c>
      <c r="G51" s="28" t="s">
        <v>54</v>
      </c>
    </row>
    <row r="52" spans="1:7">
      <c r="A52" s="19" t="s">
        <v>11</v>
      </c>
      <c r="B52" s="14"/>
      <c r="C52" s="28" t="s">
        <v>54</v>
      </c>
      <c r="D52" s="28"/>
      <c r="E52" s="38" t="s">
        <v>54</v>
      </c>
      <c r="F52" s="28">
        <v>0</v>
      </c>
      <c r="G52" s="28" t="s">
        <v>54</v>
      </c>
    </row>
    <row r="53" spans="1:7">
      <c r="A53" s="19" t="s">
        <v>12</v>
      </c>
      <c r="B53" s="14"/>
      <c r="C53" s="28" t="s">
        <v>54</v>
      </c>
      <c r="D53" s="28"/>
      <c r="E53" s="38" t="s">
        <v>54</v>
      </c>
      <c r="F53" s="28">
        <v>3080</v>
      </c>
      <c r="G53" s="28" t="s">
        <v>54</v>
      </c>
    </row>
    <row r="54" spans="1:7">
      <c r="A54" s="19" t="s">
        <v>13</v>
      </c>
      <c r="B54" s="14"/>
      <c r="C54" s="28" t="s">
        <v>54</v>
      </c>
      <c r="D54" s="28"/>
      <c r="E54" s="38" t="s">
        <v>93</v>
      </c>
      <c r="F54" s="28">
        <v>23010</v>
      </c>
      <c r="G54" s="28" t="s">
        <v>54</v>
      </c>
    </row>
    <row r="55" spans="1:7">
      <c r="A55" s="19" t="s">
        <v>32</v>
      </c>
      <c r="B55" s="14"/>
      <c r="C55" s="28" t="s">
        <v>54</v>
      </c>
      <c r="D55" s="28"/>
      <c r="E55" s="38" t="s">
        <v>54</v>
      </c>
      <c r="F55" s="28">
        <v>0</v>
      </c>
      <c r="G55" s="28" t="s">
        <v>54</v>
      </c>
    </row>
    <row r="56" spans="1:7">
      <c r="A56" s="4" t="s">
        <v>30</v>
      </c>
      <c r="B56" s="14"/>
      <c r="C56" s="28">
        <v>4240</v>
      </c>
      <c r="D56" s="28"/>
      <c r="E56" s="38" t="s">
        <v>54</v>
      </c>
      <c r="F56" s="28">
        <v>13040</v>
      </c>
      <c r="G56" s="28">
        <v>6297.6</v>
      </c>
    </row>
    <row r="57" spans="1:7" ht="15.75" thickBot="1">
      <c r="A57" s="8" t="s">
        <v>44</v>
      </c>
      <c r="B57" s="15"/>
      <c r="C57" s="110"/>
      <c r="D57" s="29">
        <v>4210.92</v>
      </c>
      <c r="E57" s="29">
        <v>15235.14</v>
      </c>
      <c r="F57" s="29">
        <v>16000</v>
      </c>
      <c r="G57" s="29" t="s">
        <v>54</v>
      </c>
    </row>
    <row r="58" spans="1:7" ht="20.100000000000001" customHeight="1" thickBot="1">
      <c r="A58" s="133" t="s">
        <v>41</v>
      </c>
      <c r="B58" s="134"/>
      <c r="C58" s="91"/>
      <c r="D58" s="27"/>
      <c r="E58" s="27"/>
      <c r="F58" s="27"/>
      <c r="G58" s="27"/>
    </row>
    <row r="59" spans="1:7" ht="25.5" customHeight="1">
      <c r="A59" s="136" t="s">
        <v>48</v>
      </c>
      <c r="B59" s="137"/>
      <c r="C59" s="93"/>
      <c r="D59" s="27"/>
      <c r="E59" s="27"/>
      <c r="F59" s="27"/>
      <c r="G59" s="27"/>
    </row>
    <row r="60" spans="1:7" ht="24.95" customHeight="1">
      <c r="A60" s="127" t="s">
        <v>47</v>
      </c>
      <c r="B60" s="128"/>
      <c r="C60" s="93"/>
      <c r="D60" s="27"/>
      <c r="E60" s="27"/>
      <c r="F60" s="27">
        <v>188891.49</v>
      </c>
      <c r="G60" s="27"/>
    </row>
    <row r="61" spans="1:7" ht="45" customHeight="1">
      <c r="A61" s="127" t="s">
        <v>24</v>
      </c>
      <c r="B61" s="128"/>
      <c r="C61" s="93"/>
      <c r="D61" s="27"/>
      <c r="E61" s="27"/>
      <c r="F61" s="27"/>
      <c r="G61" s="27"/>
    </row>
    <row r="62" spans="1:7" ht="45" customHeight="1">
      <c r="A62" s="127" t="s">
        <v>25</v>
      </c>
      <c r="B62" s="128"/>
      <c r="C62" s="93"/>
      <c r="D62" s="27"/>
      <c r="E62" s="27"/>
      <c r="F62" s="27"/>
      <c r="G62" s="27"/>
    </row>
    <row r="63" spans="1:7" ht="45" customHeight="1">
      <c r="A63" s="127" t="s">
        <v>35</v>
      </c>
      <c r="B63" s="128"/>
      <c r="C63" s="93"/>
      <c r="D63" s="27"/>
      <c r="E63" s="27"/>
      <c r="F63" s="27"/>
      <c r="G63" s="27"/>
    </row>
    <row r="64" spans="1:7" ht="15" customHeight="1">
      <c r="A64" s="19"/>
      <c r="B64" s="20"/>
      <c r="C64" s="90"/>
      <c r="D64" s="27"/>
      <c r="E64" s="27"/>
      <c r="F64" s="27"/>
      <c r="G64" s="27"/>
    </row>
    <row r="65" spans="1:7">
      <c r="A65" s="19" t="s">
        <v>5</v>
      </c>
      <c r="B65" s="14"/>
      <c r="C65" s="28">
        <v>52080.1</v>
      </c>
      <c r="D65" s="28">
        <v>33375.65</v>
      </c>
      <c r="E65" s="38">
        <v>45773.5</v>
      </c>
      <c r="F65" s="28">
        <v>36947.53</v>
      </c>
      <c r="G65" s="28">
        <v>59164</v>
      </c>
    </row>
    <row r="66" spans="1:7">
      <c r="A66" s="19" t="s">
        <v>21</v>
      </c>
      <c r="B66" s="14"/>
      <c r="C66" s="28">
        <v>39060.080000000002</v>
      </c>
      <c r="D66" s="28">
        <v>25031.74</v>
      </c>
      <c r="E66" s="38">
        <v>29752.78</v>
      </c>
      <c r="F66" s="28">
        <v>24015.89</v>
      </c>
      <c r="G66" s="28">
        <v>38456.6</v>
      </c>
    </row>
    <row r="67" spans="1:7">
      <c r="A67" s="19" t="s">
        <v>22</v>
      </c>
      <c r="B67" s="14"/>
      <c r="C67" s="28">
        <v>26040.05</v>
      </c>
      <c r="D67" s="28">
        <v>13350.26</v>
      </c>
      <c r="E67" s="38">
        <v>18309.400000000001</v>
      </c>
      <c r="F67" s="28">
        <v>14779.01</v>
      </c>
      <c r="G67" s="28">
        <v>23665.599999999999</v>
      </c>
    </row>
    <row r="68" spans="1:7">
      <c r="A68" s="19" t="s">
        <v>17</v>
      </c>
      <c r="B68" s="14"/>
      <c r="C68" s="28">
        <v>6249.61</v>
      </c>
      <c r="D68" s="28">
        <v>4005.08</v>
      </c>
      <c r="E68" s="38">
        <v>5492.82</v>
      </c>
      <c r="F68" s="28">
        <v>44333.7</v>
      </c>
      <c r="G68" s="28">
        <v>7099.68</v>
      </c>
    </row>
    <row r="69" spans="1:7">
      <c r="A69" s="19" t="s">
        <v>7</v>
      </c>
      <c r="B69" s="14"/>
      <c r="C69" s="28">
        <v>1134</v>
      </c>
      <c r="D69" s="28">
        <v>1035.5999999999999</v>
      </c>
      <c r="E69" s="38">
        <v>1349.73</v>
      </c>
      <c r="F69" s="28">
        <v>540.62</v>
      </c>
      <c r="G69" s="28">
        <v>643.5</v>
      </c>
    </row>
    <row r="70" spans="1:7">
      <c r="A70" s="19" t="s">
        <v>17</v>
      </c>
      <c r="B70" s="14"/>
      <c r="C70" s="28">
        <v>136.08000000000001</v>
      </c>
      <c r="D70" s="28">
        <v>124.27</v>
      </c>
      <c r="E70" s="38">
        <v>124.59</v>
      </c>
      <c r="F70" s="28">
        <v>73.72</v>
      </c>
      <c r="G70" s="28">
        <v>172.26</v>
      </c>
    </row>
    <row r="71" spans="1:7" ht="28.5">
      <c r="A71" s="19" t="s">
        <v>23</v>
      </c>
      <c r="B71" s="14"/>
      <c r="C71" s="28">
        <v>981.1</v>
      </c>
      <c r="D71" s="28">
        <v>603.4</v>
      </c>
      <c r="E71" s="38">
        <v>918.44</v>
      </c>
      <c r="F71" s="28">
        <v>1601.97</v>
      </c>
      <c r="G71" s="28">
        <v>39876.68</v>
      </c>
    </row>
    <row r="72" spans="1:7">
      <c r="A72" s="19" t="s">
        <v>17</v>
      </c>
      <c r="B72" s="14"/>
      <c r="C72" s="28">
        <v>117.73</v>
      </c>
      <c r="D72" s="28">
        <v>72.41</v>
      </c>
      <c r="E72" s="38">
        <v>88.17</v>
      </c>
      <c r="F72" s="28">
        <v>116.51</v>
      </c>
      <c r="G72" s="28">
        <v>4785.2</v>
      </c>
    </row>
    <row r="73" spans="1:7">
      <c r="A73" s="19" t="s">
        <v>9</v>
      </c>
      <c r="B73" s="14"/>
      <c r="C73" s="28">
        <v>1546</v>
      </c>
      <c r="D73" s="28">
        <v>1390.3</v>
      </c>
      <c r="E73" s="38">
        <v>3099.69</v>
      </c>
      <c r="F73" s="28">
        <v>1279.69</v>
      </c>
      <c r="G73" s="28">
        <v>1210</v>
      </c>
    </row>
    <row r="74" spans="1:7">
      <c r="A74" s="19" t="s">
        <v>17</v>
      </c>
      <c r="B74" s="14"/>
      <c r="C74" s="28">
        <v>185.52</v>
      </c>
      <c r="D74" s="28">
        <v>166.84</v>
      </c>
      <c r="E74" s="38">
        <v>297.57</v>
      </c>
      <c r="F74" s="28">
        <v>122.85</v>
      </c>
      <c r="G74" s="28">
        <v>145.19999999999999</v>
      </c>
    </row>
    <row r="75" spans="1:7">
      <c r="A75" s="19" t="s">
        <v>10</v>
      </c>
      <c r="B75" s="14"/>
      <c r="C75" s="28" t="s">
        <v>54</v>
      </c>
      <c r="D75" s="28"/>
      <c r="E75" s="38" t="s">
        <v>54</v>
      </c>
      <c r="F75" s="28">
        <v>0</v>
      </c>
      <c r="G75" s="28" t="s">
        <v>54</v>
      </c>
    </row>
    <row r="76" spans="1:7">
      <c r="A76" s="19" t="s">
        <v>11</v>
      </c>
      <c r="B76" s="14"/>
      <c r="C76" s="28" t="s">
        <v>54</v>
      </c>
      <c r="D76" s="28"/>
      <c r="E76" s="38" t="s">
        <v>54</v>
      </c>
      <c r="F76" s="28">
        <v>0</v>
      </c>
      <c r="G76" s="28" t="s">
        <v>54</v>
      </c>
    </row>
    <row r="77" spans="1:7">
      <c r="A77" s="19" t="s">
        <v>12</v>
      </c>
      <c r="B77" s="14"/>
      <c r="C77" s="28" t="s">
        <v>54</v>
      </c>
      <c r="D77" s="28"/>
      <c r="E77" s="38" t="s">
        <v>54</v>
      </c>
      <c r="F77" s="28">
        <v>0</v>
      </c>
      <c r="G77" s="28" t="s">
        <v>54</v>
      </c>
    </row>
    <row r="78" spans="1:7">
      <c r="A78" s="19" t="s">
        <v>13</v>
      </c>
      <c r="B78" s="14"/>
      <c r="C78" s="28" t="s">
        <v>54</v>
      </c>
      <c r="D78" s="28"/>
      <c r="E78" s="38" t="s">
        <v>93</v>
      </c>
      <c r="F78" s="28">
        <v>88980</v>
      </c>
      <c r="G78" s="28" t="s">
        <v>54</v>
      </c>
    </row>
    <row r="79" spans="1:7">
      <c r="A79" s="19" t="s">
        <v>31</v>
      </c>
      <c r="B79" s="14"/>
      <c r="C79" s="28" t="s">
        <v>54</v>
      </c>
      <c r="D79" s="28"/>
      <c r="E79" s="38" t="s">
        <v>54</v>
      </c>
      <c r="F79" s="28">
        <v>0</v>
      </c>
      <c r="G79" s="28" t="s">
        <v>54</v>
      </c>
    </row>
    <row r="80" spans="1:7">
      <c r="A80" s="4" t="s">
        <v>30</v>
      </c>
      <c r="B80" s="14"/>
      <c r="C80" s="28">
        <v>15900</v>
      </c>
      <c r="D80" s="28"/>
      <c r="E80" s="38" t="s">
        <v>54</v>
      </c>
      <c r="F80" s="28">
        <v>0</v>
      </c>
      <c r="G80" s="28">
        <v>23616</v>
      </c>
    </row>
    <row r="81" spans="1:7" ht="15.75" thickBot="1">
      <c r="A81" s="8" t="s">
        <v>44</v>
      </c>
      <c r="B81" s="15"/>
      <c r="C81" s="27"/>
      <c r="D81" s="27">
        <v>25227</v>
      </c>
      <c r="E81" s="27">
        <v>103230</v>
      </c>
      <c r="F81" s="27">
        <v>16000</v>
      </c>
      <c r="G81" s="27" t="s">
        <v>54</v>
      </c>
    </row>
    <row r="82" spans="1:7" ht="20.100000000000001" customHeight="1" thickBot="1">
      <c r="A82" s="135" t="s">
        <v>26</v>
      </c>
      <c r="B82" s="134"/>
      <c r="C82" s="27"/>
      <c r="D82" s="27"/>
      <c r="E82" s="27"/>
      <c r="F82" s="27"/>
      <c r="G82" s="27"/>
    </row>
    <row r="83" spans="1:7" ht="25.5" customHeight="1">
      <c r="A83" s="5" t="s">
        <v>27</v>
      </c>
      <c r="B83" s="16"/>
      <c r="C83" s="27"/>
      <c r="D83" s="27"/>
      <c r="E83" s="27"/>
      <c r="F83" s="27">
        <v>2824.78</v>
      </c>
      <c r="G83" s="27"/>
    </row>
    <row r="84" spans="1:7">
      <c r="A84" s="19"/>
      <c r="B84" s="20"/>
      <c r="C84" s="27"/>
      <c r="D84" s="27"/>
      <c r="E84" s="27"/>
      <c r="F84" s="27"/>
      <c r="G84" s="27"/>
    </row>
    <row r="85" spans="1:7">
      <c r="A85" s="19" t="s">
        <v>5</v>
      </c>
      <c r="B85" s="14"/>
      <c r="C85" s="52">
        <v>981.1</v>
      </c>
      <c r="D85" s="28">
        <v>603.4</v>
      </c>
      <c r="E85" s="38">
        <v>423.5</v>
      </c>
      <c r="F85" s="28">
        <v>627.78</v>
      </c>
      <c r="G85" s="28">
        <v>1110</v>
      </c>
    </row>
    <row r="86" spans="1:7">
      <c r="A86" s="19" t="s">
        <v>21</v>
      </c>
      <c r="B86" s="14"/>
      <c r="C86" s="52">
        <v>735.83</v>
      </c>
      <c r="D86" s="28">
        <v>452.55</v>
      </c>
      <c r="E86" s="38">
        <v>275.27999999999997</v>
      </c>
      <c r="F86" s="28">
        <v>408.06</v>
      </c>
      <c r="G86" s="28">
        <v>721.5</v>
      </c>
    </row>
    <row r="87" spans="1:7">
      <c r="A87" s="19" t="s">
        <v>22</v>
      </c>
      <c r="B87" s="14"/>
      <c r="C87" s="52">
        <v>490.55</v>
      </c>
      <c r="D87" s="28">
        <v>241.36</v>
      </c>
      <c r="E87" s="38">
        <v>169.4</v>
      </c>
      <c r="F87" s="28">
        <v>251.11</v>
      </c>
      <c r="G87" s="28">
        <v>444</v>
      </c>
    </row>
    <row r="88" spans="1:7">
      <c r="A88" s="19" t="s">
        <v>17</v>
      </c>
      <c r="B88" s="14"/>
      <c r="C88" s="52">
        <v>117.73</v>
      </c>
      <c r="D88" s="28">
        <v>72.41</v>
      </c>
      <c r="E88" s="38">
        <v>50.82</v>
      </c>
      <c r="F88" s="28">
        <v>75.33</v>
      </c>
      <c r="G88" s="28">
        <v>133.19999999999999</v>
      </c>
    </row>
    <row r="89" spans="1:7" ht="15.75" thickBot="1">
      <c r="A89" s="8" t="s">
        <v>44</v>
      </c>
      <c r="B89" s="17"/>
      <c r="C89" s="81"/>
      <c r="D89" s="27">
        <v>135</v>
      </c>
      <c r="E89" s="27">
        <v>930</v>
      </c>
      <c r="F89" s="27">
        <v>1462.5</v>
      </c>
      <c r="G89" s="27"/>
    </row>
    <row r="90" spans="1:7" ht="21" customHeight="1" thickBot="1">
      <c r="A90" s="125" t="s">
        <v>43</v>
      </c>
      <c r="B90" s="126"/>
      <c r="C90" s="87"/>
      <c r="D90" s="27"/>
      <c r="E90" s="27"/>
      <c r="F90" s="27"/>
      <c r="G90" s="27"/>
    </row>
    <row r="91" spans="1:7" ht="30.75" customHeight="1">
      <c r="A91" s="131" t="s">
        <v>38</v>
      </c>
      <c r="B91" s="132"/>
      <c r="C91" s="81"/>
      <c r="D91" s="27"/>
      <c r="E91" s="27"/>
      <c r="F91" s="27"/>
      <c r="G91" s="27">
        <v>100</v>
      </c>
    </row>
    <row r="92" spans="1:7" ht="25.5" customHeight="1">
      <c r="A92" s="129" t="s">
        <v>37</v>
      </c>
      <c r="B92" s="130"/>
      <c r="C92" s="81"/>
      <c r="D92" s="27"/>
      <c r="E92" s="27"/>
      <c r="F92" s="27" t="s">
        <v>50</v>
      </c>
      <c r="G92" s="27">
        <v>100</v>
      </c>
    </row>
    <row r="93" spans="1:7">
      <c r="A93" s="1"/>
      <c r="B93" s="18"/>
      <c r="C93" s="81"/>
      <c r="D93" s="27"/>
      <c r="E93" s="27"/>
      <c r="F93" s="27"/>
      <c r="G93" s="27"/>
    </row>
    <row r="94" spans="1:7" ht="15.75" thickBot="1">
      <c r="A94" s="1" t="s">
        <v>36</v>
      </c>
      <c r="B94" s="14"/>
      <c r="C94" s="29">
        <v>3575.23</v>
      </c>
      <c r="D94" s="29">
        <v>53885.91</v>
      </c>
      <c r="E94" s="82">
        <v>2850.9</v>
      </c>
      <c r="F94" s="29"/>
      <c r="G94" s="29"/>
    </row>
  </sheetData>
  <mergeCells count="24">
    <mergeCell ref="A37:B37"/>
    <mergeCell ref="A2:B2"/>
    <mergeCell ref="A3:B3"/>
    <mergeCell ref="A5:B5"/>
    <mergeCell ref="A7:B7"/>
    <mergeCell ref="A8:B8"/>
    <mergeCell ref="A22:A23"/>
    <mergeCell ref="A25:B25"/>
    <mergeCell ref="A26:B26"/>
    <mergeCell ref="A27:B27"/>
    <mergeCell ref="A33:B33"/>
    <mergeCell ref="A36:B36"/>
    <mergeCell ref="A92:B92"/>
    <mergeCell ref="A38:B38"/>
    <mergeCell ref="A39:B39"/>
    <mergeCell ref="A58:B58"/>
    <mergeCell ref="A59:B59"/>
    <mergeCell ref="A60:B60"/>
    <mergeCell ref="A61:B61"/>
    <mergeCell ref="A62:B62"/>
    <mergeCell ref="A63:B63"/>
    <mergeCell ref="A82:B82"/>
    <mergeCell ref="A90:B90"/>
    <mergeCell ref="A91:B91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CITIES</vt:lpstr>
      <vt:lpstr>COUNTIES</vt:lpstr>
    </vt:vector>
  </TitlesOfParts>
  <Company>City of Beaverton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Roast</dc:creator>
  <cp:lastModifiedBy>Holly Carothers</cp:lastModifiedBy>
  <cp:lastPrinted>2021-03-25T17:47:51Z</cp:lastPrinted>
  <dcterms:created xsi:type="dcterms:W3CDTF">2013-01-29T14:26:23Z</dcterms:created>
  <dcterms:modified xsi:type="dcterms:W3CDTF">2025-05-13T14:53:10Z</dcterms:modified>
</cp:coreProperties>
</file>